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10" windowWidth="16575" windowHeight="15885" activeTab="0"/>
  </bookViews>
  <sheets>
    <sheet name="アンケートシート" sheetId="1" r:id="rId1"/>
    <sheet name="集計用シート" sheetId="2" state="hidden" r:id="rId2"/>
  </sheets>
  <definedNames>
    <definedName name="Accuray">'集計用シート'!$H$2:$H$7</definedName>
    <definedName name="Elekta">'集計用シート'!$I$2:$I$7</definedName>
    <definedName name="machine">'集計用シート'!$A$1:$A$9</definedName>
    <definedName name="Mitsubishi_Electric">'集計用シート'!$J$2:$J$7</definedName>
    <definedName name="Mitsubishi_Heavy_Industries">'集計用シート'!$K$2:$K$7</definedName>
    <definedName name="Novalis">'集計用シート'!$L$2:$L$7</definedName>
    <definedName name="null">'集計用シート'!$Q$1</definedName>
    <definedName name="_xlnm.Print_Area" localSheetId="0">'アンケートシート'!$A$1:$I$40</definedName>
    <definedName name="Siemens">'集計用シート'!$M$2:$M$7</definedName>
    <definedName name="smlc">'集計用シート'!$P$2:$P$4</definedName>
    <definedName name="Varian">'集計用シート'!$N$2:$N$9</definedName>
    <definedName name="選択してください">'集計用シート'!$G$2</definedName>
  </definedNames>
  <calcPr fullCalcOnLoad="1"/>
</workbook>
</file>

<file path=xl/sharedStrings.xml><?xml version="1.0" encoding="utf-8"?>
<sst xmlns="http://schemas.openxmlformats.org/spreadsheetml/2006/main" count="391" uniqueCount="215">
  <si>
    <t>施設（病院）名：</t>
  </si>
  <si>
    <t>記載日：</t>
  </si>
  <si>
    <t>Eclipse</t>
  </si>
  <si>
    <t>治療計画担当者名：</t>
  </si>
  <si>
    <r>
      <t>STD 100cm</t>
    </r>
    <r>
      <rPr>
        <sz val="11"/>
        <color indexed="8"/>
        <rFont val="ＭＳ 明朝"/>
        <family val="1"/>
      </rPr>
      <t>、照射野</t>
    </r>
    <r>
      <rPr>
        <sz val="11"/>
        <color indexed="8"/>
        <rFont val="Century"/>
        <family val="1"/>
      </rPr>
      <t>10×10cm</t>
    </r>
    <r>
      <rPr>
        <vertAlign val="superscript"/>
        <sz val="11"/>
        <color indexed="8"/>
        <rFont val="Century"/>
        <family val="1"/>
      </rPr>
      <t>2</t>
    </r>
    <r>
      <rPr>
        <sz val="11"/>
        <color indexed="8"/>
        <rFont val="ＭＳ 明朝"/>
        <family val="1"/>
      </rPr>
      <t>、深さ</t>
    </r>
    <r>
      <rPr>
        <sz val="11"/>
        <color indexed="8"/>
        <rFont val="Century"/>
        <family val="1"/>
      </rPr>
      <t>10cm</t>
    </r>
    <r>
      <rPr>
        <sz val="11"/>
        <color indexed="8"/>
        <rFont val="ＭＳ 明朝"/>
        <family val="1"/>
      </rPr>
      <t>での</t>
    </r>
    <r>
      <rPr>
        <sz val="11"/>
        <color indexed="8"/>
        <rFont val="Century"/>
        <family val="1"/>
      </rPr>
      <t>TMR</t>
    </r>
    <r>
      <rPr>
        <sz val="11"/>
        <color indexed="8"/>
        <rFont val="ＭＳ 明朝"/>
        <family val="1"/>
      </rPr>
      <t>：</t>
    </r>
  </si>
  <si>
    <t>MV</t>
  </si>
  <si>
    <t>MU/min</t>
  </si>
  <si>
    <r>
      <t>g/cm</t>
    </r>
    <r>
      <rPr>
        <vertAlign val="superscript"/>
        <sz val="11"/>
        <color indexed="8"/>
        <rFont val="Century"/>
        <family val="1"/>
      </rPr>
      <t>2</t>
    </r>
  </si>
  <si>
    <t>放射線治療計画装置：</t>
  </si>
  <si>
    <t>バージョン：</t>
  </si>
  <si>
    <t>アルゴリズム：</t>
  </si>
  <si>
    <r>
      <t>基準深</t>
    </r>
    <r>
      <rPr>
        <i/>
        <sz val="11"/>
        <color indexed="8"/>
        <rFont val="Century"/>
        <family val="1"/>
      </rPr>
      <t>d</t>
    </r>
    <r>
      <rPr>
        <sz val="11"/>
        <color indexed="8"/>
        <rFont val="Century"/>
        <family val="1"/>
      </rPr>
      <t>r</t>
    </r>
    <r>
      <rPr>
        <sz val="11"/>
        <color indexed="8"/>
        <rFont val="ＭＳ 明朝"/>
        <family val="1"/>
      </rPr>
      <t>：</t>
    </r>
  </si>
  <si>
    <t>Varian</t>
  </si>
  <si>
    <t>放射線照射装置機種名：</t>
  </si>
  <si>
    <t>Elekta</t>
  </si>
  <si>
    <t>Novalis</t>
  </si>
  <si>
    <t>Siemens</t>
  </si>
  <si>
    <t>Accuray</t>
  </si>
  <si>
    <t>その他</t>
  </si>
  <si>
    <t>Pinnacle</t>
  </si>
  <si>
    <t>Xio</t>
  </si>
  <si>
    <t>iPlan</t>
  </si>
  <si>
    <t>Oncentra</t>
  </si>
  <si>
    <t>Synergy</t>
  </si>
  <si>
    <t>Clinac 21EX</t>
  </si>
  <si>
    <t>Clinac 6EX</t>
  </si>
  <si>
    <t>Clinac 2100CD</t>
  </si>
  <si>
    <t>Clinac iX</t>
  </si>
  <si>
    <t>Trilogy</t>
  </si>
  <si>
    <t>Novalis</t>
  </si>
  <si>
    <t>Novalis Tx</t>
  </si>
  <si>
    <t>Novalis SRS</t>
  </si>
  <si>
    <t>ARTISTE</t>
  </si>
  <si>
    <t>ONCOR</t>
  </si>
  <si>
    <t>PRIMUS</t>
  </si>
  <si>
    <t>160MLC</t>
  </si>
  <si>
    <t>OPTIFOCUS</t>
  </si>
  <si>
    <t>MLC-40A</t>
  </si>
  <si>
    <t>EXL15DP</t>
  </si>
  <si>
    <t>MHCL-15DP</t>
  </si>
  <si>
    <t>MHCL-20DP</t>
  </si>
  <si>
    <t>EXL-15SP</t>
  </si>
  <si>
    <t>EXL20TP</t>
  </si>
  <si>
    <t>CyberKnife</t>
  </si>
  <si>
    <t>Tomo Therapy</t>
  </si>
  <si>
    <t>Agility</t>
  </si>
  <si>
    <t>Vero/TM-2000</t>
  </si>
  <si>
    <t>Mitsubishi_Electric</t>
  </si>
  <si>
    <t>Mitsubishi_Heavy_Industries</t>
  </si>
  <si>
    <t>その他</t>
  </si>
  <si>
    <t>Clinac 600C</t>
  </si>
  <si>
    <t>Clinac 23EX</t>
  </si>
  <si>
    <t>施設名</t>
  </si>
  <si>
    <t>リニアック</t>
  </si>
  <si>
    <t>energy</t>
  </si>
  <si>
    <t>dose rate</t>
  </si>
  <si>
    <t>TMR</t>
  </si>
  <si>
    <t>dr</t>
  </si>
  <si>
    <t>algorithm</t>
  </si>
  <si>
    <t>5x5</t>
  </si>
  <si>
    <t>10x10</t>
  </si>
  <si>
    <t>15x15</t>
  </si>
  <si>
    <t>20x20</t>
  </si>
  <si>
    <t>30x30</t>
  </si>
  <si>
    <t>WF</t>
  </si>
  <si>
    <t>output</t>
  </si>
  <si>
    <t>10cm d</t>
  </si>
  <si>
    <t>5cmd</t>
  </si>
  <si>
    <t>10cmd</t>
  </si>
  <si>
    <t>15cmd</t>
  </si>
  <si>
    <t>20cmd</t>
  </si>
  <si>
    <t>MU</t>
  </si>
  <si>
    <t>5x5</t>
  </si>
  <si>
    <t>10x10</t>
  </si>
  <si>
    <t>15x15</t>
  </si>
  <si>
    <t>20x20</t>
  </si>
  <si>
    <t>30x30</t>
  </si>
  <si>
    <t>dr</t>
  </si>
  <si>
    <t>5x5, 5</t>
  </si>
  <si>
    <t>10x10,10</t>
  </si>
  <si>
    <t>15x15,15</t>
  </si>
  <si>
    <t>20x20, 10</t>
  </si>
  <si>
    <t>TMR</t>
  </si>
  <si>
    <t>for database</t>
  </si>
  <si>
    <t>for classical data</t>
  </si>
  <si>
    <t>Corvus</t>
  </si>
  <si>
    <t>Multiplan</t>
  </si>
  <si>
    <t>Helax</t>
  </si>
  <si>
    <t>その他</t>
  </si>
  <si>
    <t>・　電離箱モデル：</t>
  </si>
  <si>
    <t>メーカー名</t>
  </si>
  <si>
    <t>型番</t>
  </si>
  <si>
    <t>シリアル番号</t>
  </si>
  <si>
    <t>・　電位計モデル：</t>
  </si>
  <si>
    <r>
      <rPr>
        <sz val="11"/>
        <rFont val="ＭＳ Ｐゴシック"/>
        <family val="3"/>
      </rPr>
      <t>①</t>
    </r>
  </si>
  <si>
    <r>
      <rPr>
        <sz val="11"/>
        <rFont val="ＭＳ Ｐゴシック"/>
        <family val="3"/>
      </rPr>
      <t>②</t>
    </r>
  </si>
  <si>
    <t>MV</t>
  </si>
  <si>
    <r>
      <rPr>
        <sz val="11"/>
        <rFont val="ＭＳ Ｐゴシック"/>
        <family val="3"/>
      </rPr>
      <t>③</t>
    </r>
  </si>
  <si>
    <r>
      <rPr>
        <sz val="11"/>
        <rFont val="ＭＳ Ｐゴシック"/>
        <family val="3"/>
      </rPr>
      <t>④</t>
    </r>
  </si>
  <si>
    <r>
      <rPr>
        <sz val="11"/>
        <rFont val="ＭＳ Ｐゴシック"/>
        <family val="3"/>
      </rPr>
      <t>⑤</t>
    </r>
  </si>
  <si>
    <t>MU</t>
  </si>
  <si>
    <r>
      <rPr>
        <sz val="11"/>
        <rFont val="ＭＳ Ｐゴシック"/>
        <family val="3"/>
      </rPr>
      <t>⑥</t>
    </r>
  </si>
  <si>
    <r>
      <rPr>
        <sz val="11"/>
        <rFont val="ＭＳ Ｐゴシック"/>
        <family val="3"/>
      </rPr>
      <t>⑦</t>
    </r>
  </si>
  <si>
    <r>
      <rPr>
        <sz val="11"/>
        <rFont val="ＭＳ Ｐゴシック"/>
        <family val="3"/>
      </rPr>
      <t>⑧</t>
    </r>
  </si>
  <si>
    <r>
      <t>TPR</t>
    </r>
    <r>
      <rPr>
        <sz val="8"/>
        <rFont val="Century"/>
        <family val="1"/>
      </rPr>
      <t>20,10</t>
    </r>
  </si>
  <si>
    <r>
      <rPr>
        <i/>
        <sz val="11"/>
        <rFont val="Century"/>
        <family val="1"/>
      </rPr>
      <t>k</t>
    </r>
    <r>
      <rPr>
        <sz val="8"/>
        <rFont val="Century"/>
        <family val="1"/>
      </rPr>
      <t>Q</t>
    </r>
  </si>
  <si>
    <r>
      <rPr>
        <sz val="11"/>
        <rFont val="ＭＳ Ｐゴシック"/>
        <family val="3"/>
      </rPr>
      <t>⑨</t>
    </r>
  </si>
  <si>
    <t>校正時の温度気圧補正係数：</t>
  </si>
  <si>
    <t>温度計</t>
  </si>
  <si>
    <t>温度計の読み取り位置</t>
  </si>
  <si>
    <r>
      <rPr>
        <sz val="11"/>
        <rFont val="ＭＳ Ｐゴシック"/>
        <family val="3"/>
      </rPr>
      <t>温度</t>
    </r>
  </si>
  <si>
    <t>気圧計</t>
  </si>
  <si>
    <t>気圧計の校正日（最新）</t>
  </si>
  <si>
    <r>
      <rPr>
        <sz val="11"/>
        <rFont val="ＭＳ Ｐゴシック"/>
        <family val="3"/>
      </rPr>
      <t>気圧</t>
    </r>
  </si>
  <si>
    <t>kPa</t>
  </si>
  <si>
    <r>
      <rPr>
        <i/>
        <sz val="11"/>
        <rFont val="Century"/>
        <family val="1"/>
      </rPr>
      <t>k</t>
    </r>
    <r>
      <rPr>
        <sz val="8"/>
        <rFont val="Century"/>
        <family val="1"/>
      </rPr>
      <t>TP</t>
    </r>
  </si>
  <si>
    <r>
      <rPr>
        <sz val="11"/>
        <rFont val="ＭＳ Ｐゴシック"/>
        <family val="3"/>
      </rPr>
      <t>⑩</t>
    </r>
  </si>
  <si>
    <r>
      <rPr>
        <i/>
        <sz val="11"/>
        <rFont val="Century"/>
        <family val="1"/>
      </rPr>
      <t>k</t>
    </r>
    <r>
      <rPr>
        <sz val="8"/>
        <rFont val="Century"/>
        <family val="1"/>
      </rPr>
      <t>S</t>
    </r>
  </si>
  <si>
    <r>
      <rPr>
        <sz val="11"/>
        <rFont val="ＭＳ Ｐゴシック"/>
        <family val="3"/>
      </rPr>
      <t>⑪</t>
    </r>
  </si>
  <si>
    <t>cGy</t>
  </si>
  <si>
    <r>
      <rPr>
        <sz val="11"/>
        <rFont val="ＭＳ Ｐゴシック"/>
        <family val="3"/>
      </rPr>
      <t>⑫</t>
    </r>
  </si>
  <si>
    <r>
      <t xml:space="preserve">DMU = </t>
    </r>
    <r>
      <rPr>
        <i/>
        <sz val="11"/>
        <rFont val="Century"/>
        <family val="1"/>
      </rPr>
      <t>D</t>
    </r>
    <r>
      <rPr>
        <sz val="11"/>
        <rFont val="Century"/>
        <family val="1"/>
      </rPr>
      <t>c / (</t>
    </r>
    <r>
      <rPr>
        <i/>
        <sz val="11"/>
        <rFont val="Century"/>
        <family val="1"/>
      </rPr>
      <t>N</t>
    </r>
    <r>
      <rPr>
        <sz val="11"/>
        <rFont val="Century"/>
        <family val="1"/>
      </rPr>
      <t xml:space="preserve">×TMR) </t>
    </r>
  </si>
  <si>
    <r>
      <rPr>
        <sz val="11"/>
        <rFont val="ＭＳ Ｐゴシック"/>
        <family val="3"/>
      </rPr>
      <t>⑬</t>
    </r>
  </si>
  <si>
    <r>
      <rPr>
        <sz val="11"/>
        <rFont val="ＭＳ Ｐゴシック"/>
        <family val="3"/>
      </rPr>
      <t>基準深</t>
    </r>
    <r>
      <rPr>
        <i/>
        <sz val="11"/>
        <rFont val="Century"/>
        <family val="1"/>
      </rPr>
      <t>d</t>
    </r>
    <r>
      <rPr>
        <sz val="11"/>
        <rFont val="Century"/>
        <family val="1"/>
      </rPr>
      <t xml:space="preserve">r </t>
    </r>
    <r>
      <rPr>
        <sz val="11"/>
        <rFont val="ＭＳ Ｐゴシック"/>
        <family val="3"/>
      </rPr>
      <t>：</t>
    </r>
  </si>
  <si>
    <r>
      <t>g/cm</t>
    </r>
    <r>
      <rPr>
        <vertAlign val="superscript"/>
        <sz val="11"/>
        <rFont val="Century"/>
        <family val="1"/>
      </rPr>
      <t>2</t>
    </r>
  </si>
  <si>
    <r>
      <rPr>
        <sz val="11"/>
        <rFont val="ＭＳ Ｐゴシック"/>
        <family val="3"/>
      </rPr>
      <t>線量：</t>
    </r>
  </si>
  <si>
    <t>cGy/MU</t>
  </si>
  <si>
    <t>Physical Wedge</t>
  </si>
  <si>
    <t>のみ</t>
  </si>
  <si>
    <t>Dynamic Wedge</t>
  </si>
  <si>
    <t>と　Physical Wedge</t>
  </si>
  <si>
    <t>Virtual Wedge</t>
  </si>
  <si>
    <t>と　Dynamic Wedge</t>
  </si>
  <si>
    <t>と　Virtual Wedge</t>
  </si>
  <si>
    <t>SIEMENS</t>
  </si>
  <si>
    <t>ELEKTA</t>
  </si>
  <si>
    <t>VARIAN Lead</t>
  </si>
  <si>
    <t>VARIAN Steel</t>
  </si>
  <si>
    <t>VARIAN Muntzemetal</t>
  </si>
  <si>
    <t>MITSUBISHI Iron</t>
  </si>
  <si>
    <t>MITSUBISHI Lead</t>
  </si>
  <si>
    <t>その他</t>
  </si>
  <si>
    <t>と　その他</t>
  </si>
  <si>
    <t>アルコール温度計</t>
  </si>
  <si>
    <t>水銀温度計</t>
  </si>
  <si>
    <t>デジタル温度計</t>
  </si>
  <si>
    <t>水温</t>
  </si>
  <si>
    <t>室温（照射室）</t>
  </si>
  <si>
    <t>室温（照射室外）</t>
  </si>
  <si>
    <t>フォルタン</t>
  </si>
  <si>
    <t>アネロイド</t>
  </si>
  <si>
    <t>校正深での測定値をTMR（測定値）で除してDMUを求める</t>
  </si>
  <si>
    <t>校正深での測定値をTMR（計算値）で除してDMUを求める</t>
  </si>
  <si>
    <t>ピーク深dmax</t>
  </si>
  <si>
    <t>基準深dr</t>
  </si>
  <si>
    <t>その他</t>
  </si>
  <si>
    <t>選択</t>
  </si>
  <si>
    <t>選択</t>
  </si>
  <si>
    <t>「その他」を選択の際は隣の枠にご記入ください</t>
  </si>
  <si>
    <t>Fast Convolve</t>
  </si>
  <si>
    <t>AAA</t>
  </si>
  <si>
    <t>Acuros XB</t>
  </si>
  <si>
    <t>Adaptive Convolve</t>
  </si>
  <si>
    <t>Collapsed Cone</t>
  </si>
  <si>
    <t>Collapsed Cone Convolution</t>
  </si>
  <si>
    <t>Convolution</t>
  </si>
  <si>
    <t>Convolution Superposition</t>
  </si>
  <si>
    <t>Fast Superposition</t>
  </si>
  <si>
    <t>Modified Clarkson</t>
  </si>
  <si>
    <t>Monte Carlo</t>
  </si>
  <si>
    <t>Pencil Beam</t>
  </si>
  <si>
    <t>Ray Tracing</t>
  </si>
  <si>
    <t>XVMC</t>
  </si>
  <si>
    <t>放射線照射装置：</t>
  </si>
  <si>
    <t>イオン再結合補正</t>
  </si>
  <si>
    <t>エネルギー：</t>
  </si>
  <si>
    <t>Superposition</t>
  </si>
  <si>
    <t>放射線照射装置メーカー：</t>
  </si>
  <si>
    <r>
      <t>Low Energy(</t>
    </r>
    <r>
      <rPr>
        <sz val="11"/>
        <color indexed="8"/>
        <rFont val="ＭＳ 明朝"/>
        <family val="1"/>
      </rPr>
      <t>頭頸部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</rPr>
      <t>：</t>
    </r>
  </si>
  <si>
    <r>
      <t>CT</t>
    </r>
    <r>
      <rPr>
        <sz val="11"/>
        <color indexed="8"/>
        <rFont val="ＭＳ Ｐゴシック"/>
        <family val="3"/>
      </rPr>
      <t>装置と撮影条件：</t>
    </r>
  </si>
  <si>
    <r>
      <t>High Energy(</t>
    </r>
    <r>
      <rPr>
        <sz val="11"/>
        <color indexed="8"/>
        <rFont val="ＭＳ 明朝"/>
        <family val="1"/>
      </rPr>
      <t>前立腺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</rPr>
      <t>：</t>
    </r>
  </si>
  <si>
    <t>管電圧</t>
  </si>
  <si>
    <t>管電流</t>
  </si>
  <si>
    <t>スライス厚</t>
  </si>
  <si>
    <t>FOV</t>
  </si>
  <si>
    <t>スキャン方法</t>
  </si>
  <si>
    <t>kVp</t>
  </si>
  <si>
    <t>mA</t>
  </si>
  <si>
    <t>mm</t>
  </si>
  <si>
    <r>
      <rPr>
        <sz val="11"/>
        <rFont val="ＭＳ 明朝"/>
        <family val="1"/>
      </rPr>
      <t>線質：</t>
    </r>
  </si>
  <si>
    <r>
      <rPr>
        <sz val="11"/>
        <rFont val="ＭＳ 明朝"/>
        <family val="1"/>
      </rPr>
      <t>深さ</t>
    </r>
    <r>
      <rPr>
        <sz val="11"/>
        <rFont val="Century"/>
        <family val="1"/>
      </rPr>
      <t>10cm</t>
    </r>
    <r>
      <rPr>
        <sz val="11"/>
        <rFont val="ＭＳ 明朝"/>
        <family val="1"/>
      </rPr>
      <t>での</t>
    </r>
    <r>
      <rPr>
        <sz val="11"/>
        <rFont val="Century"/>
        <family val="1"/>
      </rPr>
      <t xml:space="preserve">TMR </t>
    </r>
    <r>
      <rPr>
        <sz val="11"/>
        <rFont val="ＭＳ 明朝"/>
        <family val="1"/>
      </rPr>
      <t>：</t>
    </r>
  </si>
  <si>
    <r>
      <rPr>
        <sz val="11"/>
        <rFont val="ＭＳ 明朝"/>
        <family val="1"/>
      </rPr>
      <t>最近の</t>
    </r>
    <r>
      <rPr>
        <sz val="11"/>
        <rFont val="Century"/>
        <family val="1"/>
      </rPr>
      <t>MU</t>
    </r>
    <r>
      <rPr>
        <sz val="11"/>
        <rFont val="ＭＳ 明朝"/>
        <family val="1"/>
      </rPr>
      <t>校正日：</t>
    </r>
  </si>
  <si>
    <r>
      <rPr>
        <sz val="11"/>
        <rFont val="ＭＳ 明朝"/>
        <family val="1"/>
      </rPr>
      <t>校正時に照射する</t>
    </r>
    <r>
      <rPr>
        <sz val="11"/>
        <rFont val="Century"/>
        <family val="1"/>
      </rPr>
      <t>MU</t>
    </r>
    <r>
      <rPr>
        <sz val="11"/>
        <rFont val="ＭＳ 明朝"/>
        <family val="1"/>
      </rPr>
      <t>値　</t>
    </r>
    <r>
      <rPr>
        <i/>
        <sz val="11"/>
        <rFont val="Century"/>
        <family val="1"/>
      </rPr>
      <t xml:space="preserve">N </t>
    </r>
    <r>
      <rPr>
        <sz val="11"/>
        <rFont val="ＭＳ 明朝"/>
        <family val="1"/>
      </rPr>
      <t>：</t>
    </r>
  </si>
  <si>
    <r>
      <rPr>
        <sz val="11"/>
        <rFont val="ＭＳ 明朝"/>
        <family val="1"/>
      </rPr>
      <t>測定による指示値</t>
    </r>
    <r>
      <rPr>
        <sz val="11"/>
        <rFont val="Century"/>
        <family val="1"/>
      </rPr>
      <t xml:space="preserve"> </t>
    </r>
    <r>
      <rPr>
        <i/>
        <sz val="11"/>
        <rFont val="Century"/>
        <family val="1"/>
      </rPr>
      <t>M</t>
    </r>
    <r>
      <rPr>
        <sz val="9"/>
        <rFont val="Century"/>
        <family val="1"/>
      </rPr>
      <t>raw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：</t>
    </r>
  </si>
  <si>
    <r>
      <rPr>
        <sz val="11"/>
        <rFont val="ＭＳ 明朝"/>
        <family val="1"/>
      </rPr>
      <t>水吸収線量校正定数</t>
    </r>
    <r>
      <rPr>
        <sz val="11"/>
        <rFont val="Century"/>
        <family val="1"/>
      </rPr>
      <t xml:space="preserve"> </t>
    </r>
    <r>
      <rPr>
        <i/>
        <sz val="11"/>
        <rFont val="Century"/>
        <family val="1"/>
      </rPr>
      <t>N</t>
    </r>
    <r>
      <rPr>
        <sz val="6"/>
        <rFont val="Century"/>
        <family val="1"/>
      </rPr>
      <t>D,W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：</t>
    </r>
  </si>
  <si>
    <r>
      <rPr>
        <sz val="11"/>
        <rFont val="ＭＳ 明朝"/>
        <family val="1"/>
      </rPr>
      <t>校正点吸収線量</t>
    </r>
    <r>
      <rPr>
        <i/>
        <sz val="11"/>
        <rFont val="Century"/>
        <family val="1"/>
      </rPr>
      <t xml:space="preserve"> D</t>
    </r>
    <r>
      <rPr>
        <sz val="11"/>
        <rFont val="Century"/>
        <family val="1"/>
      </rPr>
      <t xml:space="preserve">c </t>
    </r>
    <r>
      <rPr>
        <sz val="11"/>
        <rFont val="ＭＳ 明朝"/>
        <family val="1"/>
      </rPr>
      <t>：</t>
    </r>
  </si>
  <si>
    <r>
      <rPr>
        <sz val="11"/>
        <rFont val="ＭＳ 明朝"/>
        <family val="1"/>
      </rPr>
      <t>最近求めた基準点吸収線量</t>
    </r>
    <r>
      <rPr>
        <sz val="11"/>
        <rFont val="Century"/>
        <family val="1"/>
      </rPr>
      <t xml:space="preserve">DMU </t>
    </r>
    <r>
      <rPr>
        <sz val="11"/>
        <rFont val="ＭＳ 明朝"/>
        <family val="1"/>
      </rPr>
      <t>：</t>
    </r>
  </si>
  <si>
    <r>
      <rPr>
        <sz val="11"/>
        <rFont val="ＭＳ 明朝"/>
        <family val="1"/>
      </rPr>
      <t>貴施設が放射線治療計画装置に入力している基準深と</t>
    </r>
    <r>
      <rPr>
        <sz val="11"/>
        <rFont val="Century"/>
        <family val="1"/>
      </rPr>
      <t>1MU</t>
    </r>
    <r>
      <rPr>
        <sz val="11"/>
        <rFont val="ＭＳ 明朝"/>
        <family val="1"/>
      </rPr>
      <t>あたりの線量</t>
    </r>
  </si>
  <si>
    <r>
      <rPr>
        <sz val="11"/>
        <rFont val="ＭＳ Ｐ明朝"/>
        <family val="1"/>
      </rPr>
      <t>℃</t>
    </r>
  </si>
  <si>
    <t>デジタル気圧計</t>
  </si>
  <si>
    <t>温度計の校正日（最新）</t>
  </si>
  <si>
    <t>可能</t>
  </si>
  <si>
    <t>不可能</t>
  </si>
  <si>
    <t>その他</t>
  </si>
  <si>
    <t>選択</t>
  </si>
  <si>
    <r>
      <t>（校正時に１</t>
    </r>
    <r>
      <rPr>
        <sz val="10"/>
        <color indexed="8"/>
        <rFont val="Century"/>
        <family val="1"/>
      </rPr>
      <t>MU=</t>
    </r>
    <r>
      <rPr>
        <sz val="10"/>
        <color indexed="8"/>
        <rFont val="ＭＳ 明朝"/>
        <family val="1"/>
      </rPr>
      <t>１</t>
    </r>
    <r>
      <rPr>
        <sz val="10"/>
        <color indexed="8"/>
        <rFont val="Century"/>
        <family val="1"/>
      </rPr>
      <t>cGy</t>
    </r>
    <r>
      <rPr>
        <sz val="10"/>
        <color indexed="8"/>
        <rFont val="ＭＳ 明朝"/>
        <family val="1"/>
      </rPr>
      <t>としている深さ）</t>
    </r>
  </si>
  <si>
    <r>
      <t>2. MU</t>
    </r>
    <r>
      <rPr>
        <sz val="11"/>
        <rFont val="ＭＳ 明朝"/>
        <family val="1"/>
      </rPr>
      <t>校正時の水吸収線量測定データ</t>
    </r>
  </si>
  <si>
    <r>
      <t>3. MU</t>
    </r>
    <r>
      <rPr>
        <sz val="11"/>
        <rFont val="ＭＳ Ｐ明朝"/>
        <family val="1"/>
      </rPr>
      <t>校正方法</t>
    </r>
  </si>
  <si>
    <r>
      <t xml:space="preserve">4. </t>
    </r>
    <r>
      <rPr>
        <sz val="11"/>
        <rFont val="ＭＳ Ｐ明朝"/>
        <family val="1"/>
      </rPr>
      <t>照射室から照射操作室までのケーブルの配線は可能ですか？</t>
    </r>
  </si>
  <si>
    <r>
      <t xml:space="preserve">1. </t>
    </r>
    <r>
      <rPr>
        <sz val="11"/>
        <color indexed="8"/>
        <rFont val="ＭＳ 明朝"/>
        <family val="1"/>
      </rPr>
      <t>校正時に使用する施設の電離箱線量計</t>
    </r>
  </si>
  <si>
    <t>cGy/MU</t>
  </si>
  <si>
    <r>
      <rPr>
        <b/>
        <sz val="14"/>
        <color indexed="8"/>
        <rFont val="Century"/>
        <family val="1"/>
      </rPr>
      <t>IMRT</t>
    </r>
    <r>
      <rPr>
        <b/>
        <sz val="14"/>
        <color indexed="8"/>
        <rFont val="ＭＳ 明朝"/>
        <family val="1"/>
      </rPr>
      <t>訪問測定用事前アンケートシート</t>
    </r>
  </si>
  <si>
    <t>装置名</t>
  </si>
  <si>
    <r>
      <t>水吸収線量測定データ（</t>
    </r>
    <r>
      <rPr>
        <b/>
        <sz val="12"/>
        <color indexed="8"/>
        <rFont val="Century"/>
        <family val="1"/>
      </rPr>
      <t xml:space="preserve">Low Energy </t>
    </r>
    <r>
      <rPr>
        <b/>
        <sz val="12"/>
        <color indexed="8"/>
        <rFont val="ＭＳ Ｐゴシック"/>
        <family val="3"/>
      </rPr>
      <t>のデータ</t>
    </r>
    <r>
      <rPr>
        <b/>
        <sz val="12"/>
        <color indexed="8"/>
        <rFont val="ＭＳ Ｐゴシック"/>
        <family val="3"/>
      </rPr>
      <t>）</t>
    </r>
  </si>
  <si>
    <r>
      <t>水吸収線量測定データ（</t>
    </r>
    <r>
      <rPr>
        <b/>
        <sz val="12"/>
        <color indexed="8"/>
        <rFont val="ＭＳ Ｐゴシック"/>
        <family val="3"/>
      </rPr>
      <t>High</t>
    </r>
    <r>
      <rPr>
        <b/>
        <sz val="12"/>
        <color indexed="8"/>
        <rFont val="Century"/>
        <family val="1"/>
      </rPr>
      <t xml:space="preserve"> Energy </t>
    </r>
    <r>
      <rPr>
        <b/>
        <sz val="12"/>
        <color indexed="8"/>
        <rFont val="ＭＳ Ｐゴシック"/>
        <family val="3"/>
      </rPr>
      <t>のデータ</t>
    </r>
    <r>
      <rPr>
        <b/>
        <sz val="12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</si>
</sst>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Century"/>
      <family val="1"/>
    </font>
    <font>
      <sz val="11"/>
      <color indexed="8"/>
      <name val="ＭＳ 明朝"/>
      <family val="1"/>
    </font>
    <font>
      <vertAlign val="superscript"/>
      <sz val="11"/>
      <color indexed="8"/>
      <name val="Century"/>
      <family val="1"/>
    </font>
    <font>
      <i/>
      <sz val="11"/>
      <color indexed="8"/>
      <name val="Century"/>
      <family val="1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明朝"/>
      <family val="1"/>
    </font>
    <font>
      <sz val="11"/>
      <name val="Century"/>
      <family val="1"/>
    </font>
    <font>
      <sz val="10.5"/>
      <name val="Century"/>
      <family val="1"/>
    </font>
    <font>
      <i/>
      <sz val="11"/>
      <name val="Century"/>
      <family val="1"/>
    </font>
    <font>
      <sz val="8"/>
      <name val="Century"/>
      <family val="1"/>
    </font>
    <font>
      <sz val="11"/>
      <name val="ＭＳ Ｐ明朝"/>
      <family val="1"/>
    </font>
    <font>
      <vertAlign val="superscript"/>
      <sz val="11"/>
      <name val="Century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2"/>
      <color indexed="8"/>
      <name val="ＭＳ Ｐゴシック"/>
      <family val="3"/>
    </font>
    <font>
      <b/>
      <sz val="12"/>
      <color indexed="8"/>
      <name val="Century"/>
      <family val="1"/>
    </font>
    <font>
      <sz val="9"/>
      <name val="Century"/>
      <family val="1"/>
    </font>
    <font>
      <sz val="6"/>
      <name val="Century"/>
      <family val="1"/>
    </font>
    <font>
      <sz val="10"/>
      <color indexed="8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entury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  <font>
      <sz val="11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8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9" fillId="0" borderId="0" xfId="0" applyFont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horizontal="right" vertical="center"/>
    </xf>
    <xf numFmtId="0" fontId="6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6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4" fontId="0" fillId="0" borderId="14" xfId="0" applyNumberForma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56" fontId="0" fillId="0" borderId="0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top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vertical="top"/>
    </xf>
    <xf numFmtId="0" fontId="1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14" fontId="13" fillId="0" borderId="0" xfId="0" applyNumberFormat="1" applyFont="1" applyAlignment="1">
      <alignment vertical="center"/>
    </xf>
    <xf numFmtId="0" fontId="59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64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6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horizontal="left" vertical="top"/>
    </xf>
    <xf numFmtId="14" fontId="13" fillId="0" borderId="11" xfId="0" applyNumberFormat="1" applyFont="1" applyBorder="1" applyAlignment="1">
      <alignment vertical="center"/>
    </xf>
    <xf numFmtId="0" fontId="61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 applyProtection="1">
      <alignment vertical="center"/>
      <protection/>
    </xf>
    <xf numFmtId="0" fontId="66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14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2" xfId="66"/>
    <cellStyle name="標準 3" xfId="67"/>
    <cellStyle name="標準 4" xfId="68"/>
    <cellStyle name="標準 5" xfId="69"/>
    <cellStyle name="標準 6" xfId="70"/>
    <cellStyle name="標準 7" xfId="71"/>
    <cellStyle name="標準 8" xfId="72"/>
    <cellStyle name="標準 9" xfId="73"/>
    <cellStyle name="良い" xfId="74"/>
  </cellStyles>
  <dxfs count="31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6"/>
  <sheetViews>
    <sheetView tabSelected="1" zoomScale="90" zoomScaleNormal="90" zoomScaleSheetLayoutView="100" zoomScalePageLayoutView="0" workbookViewId="0" topLeftCell="A1">
      <selection activeCell="C112" sqref="C112:H112"/>
    </sheetView>
  </sheetViews>
  <sheetFormatPr defaultColWidth="9.00390625" defaultRowHeight="15"/>
  <cols>
    <col min="2" max="2" width="12.57421875" style="0" customWidth="1"/>
    <col min="3" max="7" width="10.421875" style="0" customWidth="1"/>
    <col min="8" max="8" width="10.140625" style="0" customWidth="1"/>
    <col min="9" max="9" width="11.421875" style="0" customWidth="1"/>
  </cols>
  <sheetData>
    <row r="2" spans="1:10" ht="18">
      <c r="A2" s="70" t="s">
        <v>211</v>
      </c>
      <c r="B2" s="70"/>
      <c r="C2" s="70"/>
      <c r="D2" s="70"/>
      <c r="E2" s="70"/>
      <c r="F2" s="70"/>
      <c r="G2" s="70"/>
      <c r="H2" s="70"/>
      <c r="I2" s="70"/>
      <c r="J2" s="9"/>
    </row>
    <row r="3" ht="15" customHeight="1"/>
    <row r="4" spans="2:5" ht="15" customHeight="1">
      <c r="B4" s="8" t="s">
        <v>1</v>
      </c>
      <c r="C4" s="73"/>
      <c r="D4" s="74"/>
      <c r="E4" s="74"/>
    </row>
    <row r="5" spans="2:5" ht="15" customHeight="1">
      <c r="B5" s="8" t="s">
        <v>0</v>
      </c>
      <c r="C5" s="75"/>
      <c r="D5" s="75"/>
      <c r="E5" s="75"/>
    </row>
    <row r="6" spans="2:5" ht="15" customHeight="1">
      <c r="B6" s="8" t="s">
        <v>3</v>
      </c>
      <c r="C6" s="75"/>
      <c r="D6" s="75"/>
      <c r="E6" s="75"/>
    </row>
    <row r="7" spans="2:7" ht="15" customHeight="1">
      <c r="B7" s="8"/>
      <c r="C7" s="10"/>
      <c r="D7" s="10"/>
      <c r="E7" s="10"/>
      <c r="G7">
        <f>IF(D8="その他","↓メーカ名をこちらへご記入ください","")</f>
      </c>
    </row>
    <row r="8" spans="3:8" ht="15" customHeight="1">
      <c r="C8" s="7" t="s">
        <v>177</v>
      </c>
      <c r="D8" s="69" t="s">
        <v>156</v>
      </c>
      <c r="E8" s="69"/>
      <c r="F8" s="69"/>
      <c r="G8" s="76"/>
      <c r="H8" s="76"/>
    </row>
    <row r="9" spans="3:8" ht="15" customHeight="1">
      <c r="C9" s="7" t="s">
        <v>13</v>
      </c>
      <c r="D9" s="71"/>
      <c r="E9" s="71"/>
      <c r="F9" s="71"/>
      <c r="G9" s="11"/>
      <c r="H9">
        <f>IF(D8="Siemens","←choose MLC","")</f>
      </c>
    </row>
    <row r="10" spans="3:8" s="48" customFormat="1" ht="15" customHeight="1">
      <c r="C10" s="7"/>
      <c r="D10" s="63"/>
      <c r="E10" s="63"/>
      <c r="F10" s="63"/>
      <c r="G10" s="76"/>
      <c r="H10" s="76"/>
    </row>
    <row r="11" spans="3:9" s="48" customFormat="1" ht="15" customHeight="1">
      <c r="C11" s="7"/>
      <c r="D11" s="63"/>
      <c r="E11" s="63"/>
      <c r="F11" s="63"/>
      <c r="G11" s="72">
        <f>IF(OR(D9="その他",D8="その他"),"↑機種名をこちらへご記入ください","")</f>
      </c>
      <c r="H11" s="72"/>
      <c r="I11" s="72"/>
    </row>
    <row r="12" spans="3:7" ht="15" customHeight="1">
      <c r="C12" s="2" t="s">
        <v>180</v>
      </c>
      <c r="D12" s="5"/>
      <c r="E12" s="3" t="s">
        <v>5</v>
      </c>
      <c r="F12" s="5"/>
      <c r="G12" s="4" t="s">
        <v>6</v>
      </c>
    </row>
    <row r="13" spans="7:8" ht="17.25">
      <c r="G13" s="2" t="s">
        <v>4</v>
      </c>
      <c r="H13" s="1"/>
    </row>
    <row r="14" spans="7:9" ht="15" customHeight="1">
      <c r="G14" s="7" t="s">
        <v>11</v>
      </c>
      <c r="H14" s="1"/>
      <c r="I14" s="4" t="s">
        <v>7</v>
      </c>
    </row>
    <row r="15" spans="4:7" ht="13.5">
      <c r="D15" s="15"/>
      <c r="F15" s="15"/>
      <c r="G15" s="62" t="s">
        <v>205</v>
      </c>
    </row>
    <row r="16" spans="3:7" ht="15" customHeight="1">
      <c r="C16" s="2" t="s">
        <v>178</v>
      </c>
      <c r="D16" s="1"/>
      <c r="E16" s="3" t="s">
        <v>5</v>
      </c>
      <c r="F16" s="1"/>
      <c r="G16" s="4" t="s">
        <v>6</v>
      </c>
    </row>
    <row r="17" spans="7:8" s="48" customFormat="1" ht="17.25">
      <c r="G17" s="2" t="s">
        <v>4</v>
      </c>
      <c r="H17" s="1"/>
    </row>
    <row r="18" spans="7:9" s="48" customFormat="1" ht="15" customHeight="1">
      <c r="G18" s="7" t="s">
        <v>11</v>
      </c>
      <c r="H18" s="1"/>
      <c r="I18" s="4" t="s">
        <v>7</v>
      </c>
    </row>
    <row r="19" s="48" customFormat="1" ht="13.5">
      <c r="G19" s="62" t="s">
        <v>205</v>
      </c>
    </row>
    <row r="20" spans="3:7" ht="15" customHeight="1">
      <c r="C20" s="7" t="s">
        <v>8</v>
      </c>
      <c r="D20" s="69" t="s">
        <v>156</v>
      </c>
      <c r="E20" s="69"/>
      <c r="F20" s="69"/>
      <c r="G20" s="12"/>
    </row>
    <row r="21" spans="3:7" ht="15" customHeight="1">
      <c r="C21" s="7" t="s">
        <v>9</v>
      </c>
      <c r="D21" s="68"/>
      <c r="E21" s="68"/>
      <c r="F21" s="68"/>
      <c r="G21">
        <f>IF(D20="その他","↑計画装置名もご記入ください","")</f>
      </c>
    </row>
    <row r="22" spans="3:7" ht="15" customHeight="1">
      <c r="C22" s="7" t="s">
        <v>10</v>
      </c>
      <c r="D22" s="68" t="s">
        <v>156</v>
      </c>
      <c r="E22" s="68"/>
      <c r="F22" s="68"/>
      <c r="G22" s="12"/>
    </row>
    <row r="23" ht="15" customHeight="1">
      <c r="G23">
        <f>IF(D22="その他","↑アルゴリズム名をご記入ください","")</f>
      </c>
    </row>
    <row r="24" spans="3:7" ht="15" customHeight="1">
      <c r="C24" s="2" t="s">
        <v>179</v>
      </c>
      <c r="D24" s="15"/>
      <c r="G24" s="15"/>
    </row>
    <row r="25" spans="3:7" s="48" customFormat="1" ht="15" customHeight="1">
      <c r="C25" s="66" t="s">
        <v>212</v>
      </c>
      <c r="D25" s="69"/>
      <c r="E25" s="69"/>
      <c r="F25" s="69"/>
      <c r="G25" s="15"/>
    </row>
    <row r="26" spans="3:8" ht="15" customHeight="1">
      <c r="C26" s="7" t="s">
        <v>181</v>
      </c>
      <c r="D26" s="1"/>
      <c r="E26" s="4" t="s">
        <v>186</v>
      </c>
      <c r="F26" s="25" t="s">
        <v>182</v>
      </c>
      <c r="G26" s="1"/>
      <c r="H26" s="54" t="s">
        <v>187</v>
      </c>
    </row>
    <row r="27" spans="3:8" ht="15" customHeight="1">
      <c r="C27" s="2" t="s">
        <v>184</v>
      </c>
      <c r="D27" s="1"/>
      <c r="E27" s="4" t="s">
        <v>188</v>
      </c>
      <c r="F27" s="55" t="s">
        <v>183</v>
      </c>
      <c r="G27" s="1"/>
      <c r="H27" s="54" t="s">
        <v>188</v>
      </c>
    </row>
    <row r="28" spans="1:8" ht="15" customHeight="1">
      <c r="A28" s="24"/>
      <c r="B28" s="24"/>
      <c r="C28" s="56" t="s">
        <v>185</v>
      </c>
      <c r="D28" s="68"/>
      <c r="E28" s="69"/>
      <c r="F28" s="69"/>
      <c r="G28" s="24"/>
      <c r="H28" s="24"/>
    </row>
    <row r="29" spans="1:8" s="48" customFormat="1" ht="15" customHeight="1">
      <c r="A29" s="24"/>
      <c r="B29" s="24"/>
      <c r="C29" s="24"/>
      <c r="D29" s="24"/>
      <c r="E29" s="24"/>
      <c r="F29" s="24"/>
      <c r="G29" s="24"/>
      <c r="H29" s="24"/>
    </row>
    <row r="30" spans="1:8" s="48" customFormat="1" ht="15" customHeight="1">
      <c r="A30" s="58" t="s">
        <v>213</v>
      </c>
      <c r="B30" s="24"/>
      <c r="C30" s="24"/>
      <c r="D30" s="24"/>
      <c r="E30" s="24"/>
      <c r="F30" s="24"/>
      <c r="G30" s="24"/>
      <c r="H30" s="24"/>
    </row>
    <row r="31" spans="1:8" ht="15" customHeight="1">
      <c r="A31" s="4" t="s">
        <v>209</v>
      </c>
      <c r="B31" s="14"/>
      <c r="C31" s="14"/>
      <c r="D31" s="14"/>
      <c r="E31" s="14"/>
      <c r="F31" s="14"/>
      <c r="G31" s="24"/>
      <c r="H31" s="24"/>
    </row>
    <row r="32" spans="1:8" ht="15" customHeight="1">
      <c r="A32" s="4"/>
      <c r="B32" s="14" t="s">
        <v>89</v>
      </c>
      <c r="C32" s="14"/>
      <c r="D32" s="14"/>
      <c r="E32" s="14"/>
      <c r="F32" s="14"/>
      <c r="G32" s="24"/>
      <c r="H32" s="24"/>
    </row>
    <row r="33" spans="1:8" ht="15" customHeight="1">
      <c r="A33" s="4"/>
      <c r="B33" s="14"/>
      <c r="C33" s="25" t="s">
        <v>90</v>
      </c>
      <c r="D33" s="69"/>
      <c r="E33" s="69"/>
      <c r="F33" s="69"/>
      <c r="G33" s="24"/>
      <c r="H33" s="24"/>
    </row>
    <row r="34" spans="1:6" ht="15" customHeight="1">
      <c r="A34" s="4"/>
      <c r="B34" s="14"/>
      <c r="C34" s="25" t="s">
        <v>91</v>
      </c>
      <c r="D34" s="68"/>
      <c r="E34" s="68"/>
      <c r="F34" s="68"/>
    </row>
    <row r="35" spans="1:6" ht="15" customHeight="1">
      <c r="A35" s="4"/>
      <c r="B35" s="14"/>
      <c r="C35" s="25" t="s">
        <v>92</v>
      </c>
      <c r="D35" s="68"/>
      <c r="E35" s="68"/>
      <c r="F35" s="68"/>
    </row>
    <row r="36" spans="1:6" ht="15" customHeight="1">
      <c r="A36" s="4"/>
      <c r="B36" s="14" t="s">
        <v>93</v>
      </c>
      <c r="C36" s="14"/>
      <c r="D36" s="14"/>
      <c r="E36" s="14"/>
      <c r="F36" s="14"/>
    </row>
    <row r="37" spans="1:6" ht="15" customHeight="1">
      <c r="A37" s="4"/>
      <c r="B37" s="14"/>
      <c r="C37" s="25" t="s">
        <v>90</v>
      </c>
      <c r="D37" s="69"/>
      <c r="E37" s="69"/>
      <c r="F37" s="69"/>
    </row>
    <row r="38" spans="1:6" ht="15" customHeight="1">
      <c r="A38" s="4"/>
      <c r="B38" s="14"/>
      <c r="C38" s="25" t="s">
        <v>91</v>
      </c>
      <c r="D38" s="68"/>
      <c r="E38" s="68"/>
      <c r="F38" s="68"/>
    </row>
    <row r="39" spans="1:6" ht="15" customHeight="1">
      <c r="A39" s="4"/>
      <c r="B39" s="14"/>
      <c r="C39" s="25" t="s">
        <v>92</v>
      </c>
      <c r="D39" s="68"/>
      <c r="E39" s="68"/>
      <c r="F39" s="68"/>
    </row>
    <row r="40" ht="15" customHeight="1">
      <c r="A40" s="4"/>
    </row>
    <row r="41" spans="1:9" ht="15" customHeight="1">
      <c r="A41" s="26" t="s">
        <v>206</v>
      </c>
      <c r="B41" s="26"/>
      <c r="C41" s="26"/>
      <c r="D41" s="26"/>
      <c r="E41" s="26"/>
      <c r="F41" s="26"/>
      <c r="G41" s="26"/>
      <c r="H41" s="26"/>
      <c r="I41" s="26"/>
    </row>
    <row r="42" spans="1:9" ht="15" customHeight="1">
      <c r="A42" s="26"/>
      <c r="B42" s="27" t="s">
        <v>94</v>
      </c>
      <c r="C42" s="49" t="s">
        <v>173</v>
      </c>
      <c r="D42" s="26"/>
      <c r="E42" s="26"/>
      <c r="F42" s="28"/>
      <c r="G42" s="78" t="str">
        <f>D8</f>
        <v>選択</v>
      </c>
      <c r="H42" s="78"/>
      <c r="I42" s="46"/>
    </row>
    <row r="43" spans="1:9" ht="15" customHeight="1">
      <c r="A43" s="26"/>
      <c r="B43" s="27" t="s">
        <v>95</v>
      </c>
      <c r="C43" s="49" t="s">
        <v>175</v>
      </c>
      <c r="D43" s="26"/>
      <c r="E43" s="26"/>
      <c r="F43" s="29"/>
      <c r="G43" s="30">
        <f>D16</f>
        <v>0</v>
      </c>
      <c r="H43" s="29" t="s">
        <v>96</v>
      </c>
      <c r="I43" s="26"/>
    </row>
    <row r="44" spans="1:9" ht="15" customHeight="1">
      <c r="A44" s="26"/>
      <c r="B44" s="27" t="s">
        <v>97</v>
      </c>
      <c r="C44" s="26" t="s">
        <v>190</v>
      </c>
      <c r="D44" s="26"/>
      <c r="E44" s="26"/>
      <c r="F44" s="26"/>
      <c r="G44" s="31">
        <f>H17</f>
        <v>0</v>
      </c>
      <c r="H44" s="26"/>
      <c r="I44" s="26"/>
    </row>
    <row r="45" spans="1:9" ht="15" customHeight="1">
      <c r="A45" s="32"/>
      <c r="B45" s="33" t="s">
        <v>98</v>
      </c>
      <c r="C45" s="34" t="s">
        <v>191</v>
      </c>
      <c r="D45" s="35"/>
      <c r="E45" s="35"/>
      <c r="F45" s="26"/>
      <c r="G45" s="31"/>
      <c r="H45" s="29"/>
      <c r="I45" s="26"/>
    </row>
    <row r="46" spans="1:9" ht="14.25">
      <c r="A46" s="29"/>
      <c r="B46" s="33" t="s">
        <v>99</v>
      </c>
      <c r="C46" s="26" t="s">
        <v>192</v>
      </c>
      <c r="D46" s="28"/>
      <c r="E46" s="29"/>
      <c r="F46" s="29"/>
      <c r="G46" s="31"/>
      <c r="H46" s="29" t="s">
        <v>100</v>
      </c>
      <c r="I46" s="26"/>
    </row>
    <row r="47" spans="1:9" ht="14.25">
      <c r="A47" s="29"/>
      <c r="B47" s="33" t="s">
        <v>101</v>
      </c>
      <c r="C47" s="26" t="s">
        <v>193</v>
      </c>
      <c r="D47" s="26"/>
      <c r="E47" s="26"/>
      <c r="F47" s="26"/>
      <c r="G47" s="31"/>
      <c r="H47" s="29"/>
      <c r="I47" s="26"/>
    </row>
    <row r="48" spans="1:9" ht="14.25">
      <c r="A48" s="29"/>
      <c r="B48" s="33" t="s">
        <v>102</v>
      </c>
      <c r="C48" s="29" t="s">
        <v>194</v>
      </c>
      <c r="D48" s="29"/>
      <c r="E48" s="29"/>
      <c r="F48" s="35"/>
      <c r="G48" s="31"/>
      <c r="H48" s="29"/>
      <c r="I48" s="26"/>
    </row>
    <row r="49" spans="1:9" ht="14.25">
      <c r="A49" s="29"/>
      <c r="B49" s="33" t="s">
        <v>103</v>
      </c>
      <c r="C49" s="59" t="s">
        <v>189</v>
      </c>
      <c r="D49" s="26"/>
      <c r="E49" s="26"/>
      <c r="F49" s="28" t="s">
        <v>104</v>
      </c>
      <c r="G49" s="31"/>
      <c r="H49" s="29"/>
      <c r="I49" s="26"/>
    </row>
    <row r="50" spans="1:9" ht="14.25">
      <c r="A50" s="29"/>
      <c r="B50" s="26"/>
      <c r="C50" s="51"/>
      <c r="D50" s="35"/>
      <c r="E50" s="26"/>
      <c r="F50" s="36" t="s">
        <v>105</v>
      </c>
      <c r="G50" s="31"/>
      <c r="H50" s="26"/>
      <c r="I50" s="26"/>
    </row>
    <row r="51" spans="1:9" ht="14.25">
      <c r="A51" s="29"/>
      <c r="B51" s="27" t="s">
        <v>106</v>
      </c>
      <c r="C51" s="50" t="s">
        <v>107</v>
      </c>
      <c r="D51" s="29"/>
      <c r="E51" s="26"/>
      <c r="F51" s="26"/>
      <c r="G51" s="26"/>
      <c r="H51" s="26"/>
      <c r="I51" s="26">
        <f>IF(G52="その他","↓ご記入ください","")</f>
      </c>
    </row>
    <row r="52" spans="1:9" ht="14.25">
      <c r="A52" s="29"/>
      <c r="B52" s="33"/>
      <c r="C52" s="57" t="s">
        <v>158</v>
      </c>
      <c r="D52" s="35"/>
      <c r="E52" s="26"/>
      <c r="F52" s="37" t="s">
        <v>108</v>
      </c>
      <c r="G52" s="79" t="s">
        <v>157</v>
      </c>
      <c r="H52" s="79"/>
      <c r="I52" s="26"/>
    </row>
    <row r="53" spans="1:9" ht="14.25">
      <c r="A53" s="26"/>
      <c r="B53" s="26"/>
      <c r="C53" s="51"/>
      <c r="D53" s="35"/>
      <c r="E53" s="26"/>
      <c r="F53" s="37" t="s">
        <v>109</v>
      </c>
      <c r="G53" s="82" t="s">
        <v>157</v>
      </c>
      <c r="H53" s="82"/>
      <c r="I53" s="64"/>
    </row>
    <row r="54" spans="1:9" s="48" customFormat="1" ht="14.25">
      <c r="A54" s="26"/>
      <c r="B54" s="26"/>
      <c r="C54" s="51"/>
      <c r="D54" s="35"/>
      <c r="E54" s="26"/>
      <c r="F54" s="37" t="s">
        <v>200</v>
      </c>
      <c r="G54" s="61"/>
      <c r="H54" s="52"/>
      <c r="I54" s="26">
        <f>IF(G53="その他","↑ご記入ください","")</f>
      </c>
    </row>
    <row r="55" spans="1:8" ht="14.25">
      <c r="A55" s="26"/>
      <c r="B55" s="26"/>
      <c r="C55" s="49"/>
      <c r="D55" s="26"/>
      <c r="E55" s="26"/>
      <c r="F55" s="28" t="s">
        <v>110</v>
      </c>
      <c r="G55" s="30"/>
      <c r="H55" s="29" t="s">
        <v>198</v>
      </c>
    </row>
    <row r="56" spans="1:9" ht="14.25">
      <c r="A56" s="26"/>
      <c r="B56" s="26"/>
      <c r="C56" s="49"/>
      <c r="D56" s="26"/>
      <c r="E56" s="26"/>
      <c r="F56" s="37" t="s">
        <v>111</v>
      </c>
      <c r="G56" s="79" t="s">
        <v>157</v>
      </c>
      <c r="H56" s="79"/>
      <c r="I56" s="65"/>
    </row>
    <row r="57" spans="1:9" ht="14.25">
      <c r="A57" s="26"/>
      <c r="B57" s="26"/>
      <c r="C57" s="49"/>
      <c r="D57" s="26"/>
      <c r="E57" s="26"/>
      <c r="F57" s="37" t="s">
        <v>112</v>
      </c>
      <c r="G57" s="53"/>
      <c r="H57" s="26"/>
      <c r="I57" s="26">
        <f>IF(G56="その他","↑ご記入ください","")</f>
      </c>
    </row>
    <row r="58" spans="1:9" ht="14.25">
      <c r="A58" s="26"/>
      <c r="B58" s="26"/>
      <c r="C58" s="49"/>
      <c r="D58" s="26"/>
      <c r="E58" s="26"/>
      <c r="F58" s="28" t="s">
        <v>113</v>
      </c>
      <c r="G58" s="31"/>
      <c r="H58" s="29" t="s">
        <v>114</v>
      </c>
      <c r="I58" s="26"/>
    </row>
    <row r="59" spans="1:9" ht="14.25">
      <c r="A59" s="26"/>
      <c r="B59" s="26"/>
      <c r="C59" s="49"/>
      <c r="D59" s="26"/>
      <c r="E59" s="26"/>
      <c r="F59" s="28" t="s">
        <v>115</v>
      </c>
      <c r="G59" s="31"/>
      <c r="H59" s="26"/>
      <c r="I59" s="26"/>
    </row>
    <row r="60" spans="1:9" ht="14.25">
      <c r="A60" s="26"/>
      <c r="B60" s="27" t="s">
        <v>116</v>
      </c>
      <c r="C60" s="49" t="s">
        <v>174</v>
      </c>
      <c r="D60" s="26"/>
      <c r="E60" s="26"/>
      <c r="F60" s="36" t="s">
        <v>117</v>
      </c>
      <c r="G60" s="30"/>
      <c r="H60" s="26"/>
      <c r="I60" s="26"/>
    </row>
    <row r="61" spans="1:9" ht="14.25">
      <c r="A61" s="26"/>
      <c r="B61" s="27" t="s">
        <v>118</v>
      </c>
      <c r="C61" s="26" t="s">
        <v>195</v>
      </c>
      <c r="D61" s="26"/>
      <c r="E61" s="26"/>
      <c r="F61" s="26"/>
      <c r="G61" s="31"/>
      <c r="H61" s="26" t="s">
        <v>119</v>
      </c>
      <c r="I61" s="26"/>
    </row>
    <row r="62" spans="1:9" ht="14.25">
      <c r="A62" s="26"/>
      <c r="B62" s="27" t="s">
        <v>120</v>
      </c>
      <c r="C62" s="26" t="s">
        <v>196</v>
      </c>
      <c r="D62" s="26"/>
      <c r="E62" s="26"/>
      <c r="F62" s="26"/>
      <c r="G62" s="83"/>
      <c r="H62" s="26"/>
      <c r="I62" s="26"/>
    </row>
    <row r="63" spans="1:9" ht="14.25">
      <c r="A63" s="26"/>
      <c r="B63" s="27"/>
      <c r="C63" s="49"/>
      <c r="D63" s="26"/>
      <c r="E63" s="38" t="s">
        <v>121</v>
      </c>
      <c r="F63" s="26"/>
      <c r="G63" s="78"/>
      <c r="H63" s="26" t="s">
        <v>210</v>
      </c>
      <c r="I63" s="26"/>
    </row>
    <row r="64" spans="1:9" ht="14.25">
      <c r="A64" s="26"/>
      <c r="B64" s="27" t="s">
        <v>122</v>
      </c>
      <c r="C64" s="26" t="s">
        <v>197</v>
      </c>
      <c r="D64" s="26"/>
      <c r="E64" s="26"/>
      <c r="F64" s="26"/>
      <c r="G64" s="26"/>
      <c r="H64" s="26"/>
      <c r="I64" s="26"/>
    </row>
    <row r="65" spans="1:9" ht="17.25">
      <c r="A65" s="26"/>
      <c r="B65" s="27"/>
      <c r="C65" s="26"/>
      <c r="D65" s="38" t="s">
        <v>123</v>
      </c>
      <c r="E65" s="30"/>
      <c r="F65" s="26" t="s">
        <v>124</v>
      </c>
      <c r="G65" s="38" t="s">
        <v>125</v>
      </c>
      <c r="H65" s="30"/>
      <c r="I65" s="26" t="s">
        <v>126</v>
      </c>
    </row>
    <row r="66" spans="1:9" ht="14.25">
      <c r="A66" s="26"/>
      <c r="B66" s="27"/>
      <c r="C66" s="26"/>
      <c r="D66" s="26"/>
      <c r="E66" s="26"/>
      <c r="F66" s="26"/>
      <c r="G66" s="26"/>
      <c r="H66" s="26"/>
      <c r="I66" s="26"/>
    </row>
    <row r="67" spans="1:9" ht="14.25">
      <c r="A67" s="34" t="s">
        <v>207</v>
      </c>
      <c r="B67" s="34"/>
      <c r="C67" s="26"/>
      <c r="D67" s="26"/>
      <c r="E67" s="26"/>
      <c r="F67" s="26"/>
      <c r="G67" s="26"/>
      <c r="H67" s="26"/>
      <c r="I67" s="26"/>
    </row>
    <row r="68" spans="1:9" ht="14.25">
      <c r="A68" s="26"/>
      <c r="B68" s="27"/>
      <c r="C68" s="80" t="s">
        <v>157</v>
      </c>
      <c r="D68" s="80"/>
      <c r="E68" s="80"/>
      <c r="F68" s="80"/>
      <c r="G68" s="80"/>
      <c r="H68" s="80"/>
      <c r="I68" s="35"/>
    </row>
    <row r="69" spans="1:9" s="14" customFormat="1" ht="14.25">
      <c r="A69" s="26"/>
      <c r="C69" s="38">
        <f>IF(C68="その他","校正方法をご記入ください→","")</f>
      </c>
      <c r="D69" s="81"/>
      <c r="E69" s="81"/>
      <c r="F69" s="81"/>
      <c r="G69" s="81"/>
      <c r="H69" s="81"/>
      <c r="I69" s="35"/>
    </row>
    <row r="70" spans="1:9" s="48" customFormat="1" ht="14.25">
      <c r="A70" s="26"/>
      <c r="B70" s="27"/>
      <c r="C70" s="47"/>
      <c r="D70" s="47"/>
      <c r="E70" s="47"/>
      <c r="F70" s="47"/>
      <c r="G70" s="47"/>
      <c r="H70" s="47"/>
      <c r="I70" s="35"/>
    </row>
    <row r="71" spans="1:9" ht="14.25">
      <c r="A71" s="60" t="s">
        <v>208</v>
      </c>
      <c r="B71" s="39"/>
      <c r="C71" s="26"/>
      <c r="D71" s="26"/>
      <c r="E71" s="26"/>
      <c r="F71" s="26">
        <f>IF(OR(D72="可能",D72="その他"),"↓ご記入ください","")</f>
      </c>
      <c r="H71" s="26"/>
      <c r="I71" s="26"/>
    </row>
    <row r="72" spans="1:9" ht="14.25">
      <c r="A72" s="26"/>
      <c r="B72" s="27"/>
      <c r="D72" s="77" t="s">
        <v>156</v>
      </c>
      <c r="E72" s="78"/>
      <c r="F72" s="26"/>
      <c r="G72" s="26">
        <f>IF(D72="可能","m","")</f>
      </c>
      <c r="I72" s="26"/>
    </row>
    <row r="73" spans="1:9" s="48" customFormat="1" ht="14.25">
      <c r="A73" s="26"/>
      <c r="B73" s="27"/>
      <c r="D73" s="67"/>
      <c r="E73" s="33"/>
      <c r="F73" s="26"/>
      <c r="G73" s="26"/>
      <c r="I73" s="26"/>
    </row>
    <row r="74" spans="1:8" s="48" customFormat="1" ht="15" customHeight="1">
      <c r="A74" s="58" t="s">
        <v>214</v>
      </c>
      <c r="B74" s="24"/>
      <c r="C74" s="24"/>
      <c r="D74" s="24"/>
      <c r="E74" s="24"/>
      <c r="F74" s="24"/>
      <c r="G74" s="24"/>
      <c r="H74" s="24"/>
    </row>
    <row r="75" spans="1:8" s="48" customFormat="1" ht="15" customHeight="1">
      <c r="A75" s="4" t="s">
        <v>209</v>
      </c>
      <c r="G75" s="24"/>
      <c r="H75" s="24"/>
    </row>
    <row r="76" spans="1:8" s="48" customFormat="1" ht="15" customHeight="1">
      <c r="A76" s="4"/>
      <c r="B76" s="48" t="s">
        <v>89</v>
      </c>
      <c r="G76" s="24"/>
      <c r="H76" s="24"/>
    </row>
    <row r="77" spans="1:8" s="48" customFormat="1" ht="15" customHeight="1">
      <c r="A77" s="4"/>
      <c r="C77" s="25" t="s">
        <v>90</v>
      </c>
      <c r="D77" s="69"/>
      <c r="E77" s="69"/>
      <c r="F77" s="69"/>
      <c r="G77" s="24"/>
      <c r="H77" s="24"/>
    </row>
    <row r="78" spans="1:6" s="48" customFormat="1" ht="15" customHeight="1">
      <c r="A78" s="4"/>
      <c r="C78" s="25" t="s">
        <v>91</v>
      </c>
      <c r="D78" s="68"/>
      <c r="E78" s="68"/>
      <c r="F78" s="68"/>
    </row>
    <row r="79" spans="1:6" s="48" customFormat="1" ht="15" customHeight="1">
      <c r="A79" s="4"/>
      <c r="C79" s="25" t="s">
        <v>92</v>
      </c>
      <c r="D79" s="68"/>
      <c r="E79" s="68"/>
      <c r="F79" s="68"/>
    </row>
    <row r="80" spans="1:2" s="48" customFormat="1" ht="15" customHeight="1">
      <c r="A80" s="4"/>
      <c r="B80" s="48" t="s">
        <v>93</v>
      </c>
    </row>
    <row r="81" spans="1:6" s="48" customFormat="1" ht="15" customHeight="1">
      <c r="A81" s="4"/>
      <c r="C81" s="25" t="s">
        <v>90</v>
      </c>
      <c r="D81" s="69"/>
      <c r="E81" s="69"/>
      <c r="F81" s="69"/>
    </row>
    <row r="82" spans="1:6" s="48" customFormat="1" ht="15" customHeight="1">
      <c r="A82" s="4"/>
      <c r="C82" s="25" t="s">
        <v>91</v>
      </c>
      <c r="D82" s="68"/>
      <c r="E82" s="68"/>
      <c r="F82" s="68"/>
    </row>
    <row r="83" spans="1:6" s="48" customFormat="1" ht="15" customHeight="1">
      <c r="A83" s="4"/>
      <c r="C83" s="25" t="s">
        <v>92</v>
      </c>
      <c r="D83" s="68"/>
      <c r="E83" s="68"/>
      <c r="F83" s="68"/>
    </row>
    <row r="84" s="48" customFormat="1" ht="15" customHeight="1">
      <c r="A84" s="4"/>
    </row>
    <row r="85" spans="1:9" s="48" customFormat="1" ht="15" customHeight="1">
      <c r="A85" s="26" t="s">
        <v>206</v>
      </c>
      <c r="B85" s="26"/>
      <c r="C85" s="26"/>
      <c r="D85" s="26"/>
      <c r="E85" s="26"/>
      <c r="F85" s="26"/>
      <c r="G85" s="26"/>
      <c r="H85" s="26"/>
      <c r="I85" s="26"/>
    </row>
    <row r="86" spans="1:9" s="48" customFormat="1" ht="15" customHeight="1">
      <c r="A86" s="26"/>
      <c r="B86" s="27" t="s">
        <v>94</v>
      </c>
      <c r="C86" s="49" t="s">
        <v>173</v>
      </c>
      <c r="D86" s="26"/>
      <c r="E86" s="26"/>
      <c r="F86" s="28"/>
      <c r="G86" s="78">
        <f>D51</f>
        <v>0</v>
      </c>
      <c r="H86" s="78"/>
      <c r="I86" s="46"/>
    </row>
    <row r="87" spans="1:9" s="48" customFormat="1" ht="15" customHeight="1">
      <c r="A87" s="26"/>
      <c r="B87" s="27" t="s">
        <v>95</v>
      </c>
      <c r="C87" s="49" t="s">
        <v>175</v>
      </c>
      <c r="D87" s="26"/>
      <c r="E87" s="26"/>
      <c r="F87" s="29"/>
      <c r="G87" s="30">
        <f>D59</f>
        <v>0</v>
      </c>
      <c r="H87" s="29" t="s">
        <v>5</v>
      </c>
      <c r="I87" s="26"/>
    </row>
    <row r="88" spans="1:9" s="48" customFormat="1" ht="15" customHeight="1">
      <c r="A88" s="26"/>
      <c r="B88" s="27" t="s">
        <v>97</v>
      </c>
      <c r="C88" s="26" t="s">
        <v>190</v>
      </c>
      <c r="D88" s="26"/>
      <c r="E88" s="26"/>
      <c r="F88" s="26"/>
      <c r="G88" s="31">
        <f>H60</f>
        <v>0</v>
      </c>
      <c r="H88" s="26"/>
      <c r="I88" s="26"/>
    </row>
    <row r="89" spans="1:9" s="48" customFormat="1" ht="15" customHeight="1">
      <c r="A89" s="32"/>
      <c r="B89" s="33" t="s">
        <v>98</v>
      </c>
      <c r="C89" s="34" t="s">
        <v>191</v>
      </c>
      <c r="D89" s="35"/>
      <c r="E89" s="35"/>
      <c r="F89" s="26"/>
      <c r="G89" s="31"/>
      <c r="H89" s="29"/>
      <c r="I89" s="26"/>
    </row>
    <row r="90" spans="1:9" s="48" customFormat="1" ht="14.25">
      <c r="A90" s="29"/>
      <c r="B90" s="33" t="s">
        <v>99</v>
      </c>
      <c r="C90" s="26" t="s">
        <v>192</v>
      </c>
      <c r="D90" s="28"/>
      <c r="E90" s="29"/>
      <c r="F90" s="29"/>
      <c r="G90" s="31"/>
      <c r="H90" s="29" t="s">
        <v>71</v>
      </c>
      <c r="I90" s="26"/>
    </row>
    <row r="91" spans="1:9" s="48" customFormat="1" ht="14.25">
      <c r="A91" s="29"/>
      <c r="B91" s="33" t="s">
        <v>101</v>
      </c>
      <c r="C91" s="26" t="s">
        <v>193</v>
      </c>
      <c r="D91" s="26"/>
      <c r="E91" s="26"/>
      <c r="F91" s="26"/>
      <c r="G91" s="31"/>
      <c r="H91" s="29"/>
      <c r="I91" s="26"/>
    </row>
    <row r="92" spans="1:9" s="48" customFormat="1" ht="14.25">
      <c r="A92" s="29"/>
      <c r="B92" s="33" t="s">
        <v>102</v>
      </c>
      <c r="C92" s="29" t="s">
        <v>194</v>
      </c>
      <c r="D92" s="29"/>
      <c r="E92" s="29"/>
      <c r="F92" s="35"/>
      <c r="G92" s="31"/>
      <c r="H92" s="29"/>
      <c r="I92" s="26"/>
    </row>
    <row r="93" spans="1:9" s="48" customFormat="1" ht="14.25">
      <c r="A93" s="29"/>
      <c r="B93" s="33" t="s">
        <v>103</v>
      </c>
      <c r="C93" s="59" t="s">
        <v>189</v>
      </c>
      <c r="D93" s="26"/>
      <c r="E93" s="26"/>
      <c r="F93" s="28" t="s">
        <v>104</v>
      </c>
      <c r="G93" s="31"/>
      <c r="H93" s="29"/>
      <c r="I93" s="26"/>
    </row>
    <row r="94" spans="1:9" s="48" customFormat="1" ht="14.25">
      <c r="A94" s="29"/>
      <c r="B94" s="26"/>
      <c r="C94" s="51"/>
      <c r="D94" s="35"/>
      <c r="E94" s="26"/>
      <c r="F94" s="36" t="s">
        <v>105</v>
      </c>
      <c r="G94" s="31"/>
      <c r="H94" s="26"/>
      <c r="I94" s="26"/>
    </row>
    <row r="95" spans="1:9" s="48" customFormat="1" ht="14.25">
      <c r="A95" s="29"/>
      <c r="B95" s="27" t="s">
        <v>106</v>
      </c>
      <c r="C95" s="50" t="s">
        <v>107</v>
      </c>
      <c r="D95" s="29"/>
      <c r="E95" s="26"/>
      <c r="F95" s="26"/>
      <c r="G95" s="26"/>
      <c r="H95" s="26"/>
      <c r="I95" s="26">
        <f>IF(G96="その他","↓ご記入ください","")</f>
      </c>
    </row>
    <row r="96" spans="1:9" s="48" customFormat="1" ht="14.25">
      <c r="A96" s="29"/>
      <c r="B96" s="33"/>
      <c r="C96" s="57" t="s">
        <v>158</v>
      </c>
      <c r="D96" s="35"/>
      <c r="E96" s="26"/>
      <c r="F96" s="37" t="s">
        <v>108</v>
      </c>
      <c r="G96" s="79" t="s">
        <v>157</v>
      </c>
      <c r="H96" s="79"/>
      <c r="I96" s="26"/>
    </row>
    <row r="97" spans="1:9" s="48" customFormat="1" ht="14.25">
      <c r="A97" s="26"/>
      <c r="B97" s="26"/>
      <c r="C97" s="51"/>
      <c r="D97" s="35"/>
      <c r="E97" s="26"/>
      <c r="F97" s="37" t="s">
        <v>109</v>
      </c>
      <c r="G97" s="82" t="s">
        <v>157</v>
      </c>
      <c r="H97" s="82"/>
      <c r="I97" s="64"/>
    </row>
    <row r="98" spans="1:9" s="48" customFormat="1" ht="14.25">
      <c r="A98" s="26"/>
      <c r="B98" s="26"/>
      <c r="C98" s="51"/>
      <c r="D98" s="35"/>
      <c r="E98" s="26"/>
      <c r="F98" s="37" t="s">
        <v>200</v>
      </c>
      <c r="G98" s="61"/>
      <c r="H98" s="52"/>
      <c r="I98" s="26">
        <f>IF(G97="その他","↑ご記入ください","")</f>
      </c>
    </row>
    <row r="99" spans="1:8" s="48" customFormat="1" ht="14.25">
      <c r="A99" s="26"/>
      <c r="B99" s="26"/>
      <c r="C99" s="49"/>
      <c r="D99" s="26"/>
      <c r="E99" s="26"/>
      <c r="F99" s="28" t="s">
        <v>110</v>
      </c>
      <c r="G99" s="30"/>
      <c r="H99" s="29" t="s">
        <v>198</v>
      </c>
    </row>
    <row r="100" spans="1:9" s="48" customFormat="1" ht="14.25">
      <c r="A100" s="26"/>
      <c r="B100" s="26"/>
      <c r="C100" s="49"/>
      <c r="D100" s="26"/>
      <c r="E100" s="26"/>
      <c r="F100" s="37" t="s">
        <v>111</v>
      </c>
      <c r="G100" s="79" t="s">
        <v>157</v>
      </c>
      <c r="H100" s="79"/>
      <c r="I100" s="65"/>
    </row>
    <row r="101" spans="1:9" s="48" customFormat="1" ht="14.25">
      <c r="A101" s="26"/>
      <c r="B101" s="26"/>
      <c r="C101" s="49"/>
      <c r="D101" s="26"/>
      <c r="E101" s="26"/>
      <c r="F101" s="37" t="s">
        <v>112</v>
      </c>
      <c r="G101" s="53"/>
      <c r="H101" s="26"/>
      <c r="I101" s="26">
        <f>IF(G100="その他","↑ご記入ください","")</f>
      </c>
    </row>
    <row r="102" spans="1:9" s="48" customFormat="1" ht="14.25">
      <c r="A102" s="26"/>
      <c r="B102" s="26"/>
      <c r="C102" s="49"/>
      <c r="D102" s="26"/>
      <c r="E102" s="26"/>
      <c r="F102" s="28" t="s">
        <v>113</v>
      </c>
      <c r="G102" s="31"/>
      <c r="H102" s="29" t="s">
        <v>114</v>
      </c>
      <c r="I102" s="26"/>
    </row>
    <row r="103" spans="1:9" s="48" customFormat="1" ht="14.25">
      <c r="A103" s="26"/>
      <c r="B103" s="26"/>
      <c r="C103" s="49"/>
      <c r="D103" s="26"/>
      <c r="E103" s="26"/>
      <c r="F103" s="28" t="s">
        <v>115</v>
      </c>
      <c r="G103" s="31"/>
      <c r="H103" s="26"/>
      <c r="I103" s="26"/>
    </row>
    <row r="104" spans="1:9" s="48" customFormat="1" ht="14.25">
      <c r="A104" s="26"/>
      <c r="B104" s="27" t="s">
        <v>116</v>
      </c>
      <c r="C104" s="49" t="s">
        <v>174</v>
      </c>
      <c r="D104" s="26"/>
      <c r="E104" s="26"/>
      <c r="F104" s="36" t="s">
        <v>117</v>
      </c>
      <c r="G104" s="30"/>
      <c r="H104" s="26"/>
      <c r="I104" s="26"/>
    </row>
    <row r="105" spans="1:9" s="48" customFormat="1" ht="14.25">
      <c r="A105" s="26"/>
      <c r="B105" s="27" t="s">
        <v>118</v>
      </c>
      <c r="C105" s="26" t="s">
        <v>195</v>
      </c>
      <c r="D105" s="26"/>
      <c r="E105" s="26"/>
      <c r="F105" s="26"/>
      <c r="G105" s="31"/>
      <c r="H105" s="26" t="s">
        <v>119</v>
      </c>
      <c r="I105" s="26"/>
    </row>
    <row r="106" spans="1:9" s="48" customFormat="1" ht="14.25">
      <c r="A106" s="26"/>
      <c r="B106" s="27" t="s">
        <v>120</v>
      </c>
      <c r="C106" s="26" t="s">
        <v>196</v>
      </c>
      <c r="D106" s="26"/>
      <c r="E106" s="26"/>
      <c r="F106" s="26"/>
      <c r="G106" s="83"/>
      <c r="H106" s="26"/>
      <c r="I106" s="26"/>
    </row>
    <row r="107" spans="1:9" s="48" customFormat="1" ht="14.25">
      <c r="A107" s="26"/>
      <c r="B107" s="27"/>
      <c r="C107" s="49"/>
      <c r="D107" s="26"/>
      <c r="E107" s="38" t="s">
        <v>121</v>
      </c>
      <c r="F107" s="26"/>
      <c r="G107" s="78"/>
      <c r="H107" s="26" t="s">
        <v>126</v>
      </c>
      <c r="I107" s="26"/>
    </row>
    <row r="108" spans="1:9" s="48" customFormat="1" ht="14.25">
      <c r="A108" s="26"/>
      <c r="B108" s="27" t="s">
        <v>122</v>
      </c>
      <c r="C108" s="26" t="s">
        <v>197</v>
      </c>
      <c r="D108" s="26"/>
      <c r="E108" s="26"/>
      <c r="F108" s="26"/>
      <c r="G108" s="26"/>
      <c r="H108" s="26"/>
      <c r="I108" s="26"/>
    </row>
    <row r="109" spans="1:9" s="48" customFormat="1" ht="17.25">
      <c r="A109" s="26"/>
      <c r="B109" s="27"/>
      <c r="C109" s="26"/>
      <c r="D109" s="38" t="s">
        <v>123</v>
      </c>
      <c r="E109" s="30"/>
      <c r="F109" s="26" t="s">
        <v>124</v>
      </c>
      <c r="G109" s="38" t="s">
        <v>125</v>
      </c>
      <c r="H109" s="30"/>
      <c r="I109" s="26" t="s">
        <v>126</v>
      </c>
    </row>
    <row r="110" spans="1:9" s="48" customFormat="1" ht="14.25">
      <c r="A110" s="26"/>
      <c r="B110" s="27"/>
      <c r="C110" s="26"/>
      <c r="D110" s="26"/>
      <c r="E110" s="26"/>
      <c r="F110" s="26"/>
      <c r="G110" s="26"/>
      <c r="H110" s="26"/>
      <c r="I110" s="26"/>
    </row>
    <row r="111" spans="1:9" s="48" customFormat="1" ht="14.25">
      <c r="A111" s="34" t="s">
        <v>207</v>
      </c>
      <c r="B111" s="34"/>
      <c r="C111" s="26"/>
      <c r="D111" s="26"/>
      <c r="E111" s="26"/>
      <c r="F111" s="26"/>
      <c r="G111" s="26"/>
      <c r="H111" s="26"/>
      <c r="I111" s="26"/>
    </row>
    <row r="112" spans="1:9" s="48" customFormat="1" ht="14.25">
      <c r="A112" s="26"/>
      <c r="B112" s="27"/>
      <c r="C112" s="80" t="s">
        <v>157</v>
      </c>
      <c r="D112" s="80"/>
      <c r="E112" s="80"/>
      <c r="F112" s="80"/>
      <c r="G112" s="80"/>
      <c r="H112" s="80"/>
      <c r="I112" s="35"/>
    </row>
    <row r="113" spans="1:9" s="48" customFormat="1" ht="14.25">
      <c r="A113" s="26"/>
      <c r="C113" s="38">
        <f>IF(C112="その他","校正方法をご記入ください→","")</f>
      </c>
      <c r="D113" s="81"/>
      <c r="E113" s="81"/>
      <c r="F113" s="81"/>
      <c r="G113" s="81"/>
      <c r="H113" s="81"/>
      <c r="I113" s="35"/>
    </row>
    <row r="114" spans="1:9" s="48" customFormat="1" ht="14.25">
      <c r="A114" s="26"/>
      <c r="B114" s="27"/>
      <c r="C114" s="47"/>
      <c r="D114" s="47"/>
      <c r="E114" s="47"/>
      <c r="F114" s="47"/>
      <c r="G114" s="47"/>
      <c r="H114" s="47"/>
      <c r="I114" s="35"/>
    </row>
    <row r="115" spans="1:9" s="48" customFormat="1" ht="14.25">
      <c r="A115" s="60" t="s">
        <v>208</v>
      </c>
      <c r="B115" s="39"/>
      <c r="C115" s="26"/>
      <c r="D115" s="26"/>
      <c r="E115" s="26"/>
      <c r="F115" s="26">
        <f>IF(OR(D116="可能",D116="その他"),"↓ご記入ください","")</f>
      </c>
      <c r="H115" s="26"/>
      <c r="I115" s="26"/>
    </row>
    <row r="116" spans="1:9" s="48" customFormat="1" ht="14.25">
      <c r="A116" s="26"/>
      <c r="B116" s="27"/>
      <c r="D116" s="77" t="s">
        <v>156</v>
      </c>
      <c r="E116" s="78"/>
      <c r="F116" s="26"/>
      <c r="G116" s="26">
        <f>IF(D116="可能","m","")</f>
      </c>
      <c r="I116" s="26"/>
    </row>
  </sheetData>
  <sheetProtection/>
  <mergeCells count="42">
    <mergeCell ref="G106:G107"/>
    <mergeCell ref="C112:H112"/>
    <mergeCell ref="D113:H113"/>
    <mergeCell ref="D116:E116"/>
    <mergeCell ref="D83:F83"/>
    <mergeCell ref="G86:H86"/>
    <mergeCell ref="G96:H96"/>
    <mergeCell ref="G97:H97"/>
    <mergeCell ref="G100:H100"/>
    <mergeCell ref="D77:F77"/>
    <mergeCell ref="D78:F78"/>
    <mergeCell ref="D79:F79"/>
    <mergeCell ref="D81:F81"/>
    <mergeCell ref="D82:F82"/>
    <mergeCell ref="D72:E72"/>
    <mergeCell ref="D39:F39"/>
    <mergeCell ref="G52:H52"/>
    <mergeCell ref="D33:F33"/>
    <mergeCell ref="D34:F34"/>
    <mergeCell ref="D35:F35"/>
    <mergeCell ref="D37:F37"/>
    <mergeCell ref="D38:F38"/>
    <mergeCell ref="G42:H42"/>
    <mergeCell ref="C68:H68"/>
    <mergeCell ref="D69:H69"/>
    <mergeCell ref="G53:H53"/>
    <mergeCell ref="G56:H56"/>
    <mergeCell ref="G62:G63"/>
    <mergeCell ref="D28:F28"/>
    <mergeCell ref="A2:I2"/>
    <mergeCell ref="D20:F20"/>
    <mergeCell ref="D21:F21"/>
    <mergeCell ref="D22:F22"/>
    <mergeCell ref="D9:F9"/>
    <mergeCell ref="G11:I11"/>
    <mergeCell ref="C4:E4"/>
    <mergeCell ref="C5:E5"/>
    <mergeCell ref="C6:E6"/>
    <mergeCell ref="D8:F8"/>
    <mergeCell ref="G8:H8"/>
    <mergeCell ref="G10:H10"/>
    <mergeCell ref="D25:F25"/>
  </mergeCells>
  <conditionalFormatting sqref="C4:E6 D12 F12 H13:H14 D16 F16 H17:H18 D21 G26:G27 D25:D28 D33:F35 D37:F39 G45:G50 G54:G55 G57:G63 E65 H65">
    <cfRule type="containsBlanks" priority="53" dxfId="0">
      <formula>LEN(TRIM(C4))=0</formula>
    </cfRule>
  </conditionalFormatting>
  <conditionalFormatting sqref="D8 D20:F20 D22:F22 G52:H53 G56:H56 C68 D72:E73 G42">
    <cfRule type="containsText" priority="47" dxfId="0" operator="containsText" text="選択">
      <formula>NOT(ISERROR(SEARCH("選択",C8)))</formula>
    </cfRule>
  </conditionalFormatting>
  <conditionalFormatting sqref="G20">
    <cfRule type="expression" priority="41" dxfId="0">
      <formula>AND($D$20="その他",G20="")</formula>
    </cfRule>
  </conditionalFormatting>
  <conditionalFormatting sqref="G22">
    <cfRule type="expression" priority="40" dxfId="0">
      <formula>AND($D$22="その他",G22="")</formula>
    </cfRule>
  </conditionalFormatting>
  <conditionalFormatting sqref="G9">
    <cfRule type="expression" priority="35" dxfId="0">
      <formula>AND($D$8="Siemens",G9="")</formula>
    </cfRule>
  </conditionalFormatting>
  <conditionalFormatting sqref="D9">
    <cfRule type="expression" priority="36" dxfId="0">
      <formula>AND($D$9="",D8&lt;&gt;"その他")</formula>
    </cfRule>
  </conditionalFormatting>
  <conditionalFormatting sqref="I52">
    <cfRule type="expression" priority="31" dxfId="0">
      <formula>AND($G$52="その他",I52="")</formula>
    </cfRule>
  </conditionalFormatting>
  <conditionalFormatting sqref="I53">
    <cfRule type="expression" priority="30" dxfId="0">
      <formula>AND($G$53="その他",I53="")</formula>
    </cfRule>
  </conditionalFormatting>
  <conditionalFormatting sqref="I56">
    <cfRule type="expression" priority="29" dxfId="0">
      <formula>AND($G$56="その他",I56="")</formula>
    </cfRule>
  </conditionalFormatting>
  <conditionalFormatting sqref="D69:H69">
    <cfRule type="expression" priority="28" dxfId="0">
      <formula>AND($C$68="その他",D69="")</formula>
    </cfRule>
  </conditionalFormatting>
  <conditionalFormatting sqref="H17:H18">
    <cfRule type="containsBlanks" priority="25" dxfId="0">
      <formula>LEN(TRIM(H17))=0</formula>
    </cfRule>
  </conditionalFormatting>
  <conditionalFormatting sqref="D26">
    <cfRule type="containsBlanks" priority="24" dxfId="0">
      <formula>LEN(TRIM(D26))=0</formula>
    </cfRule>
  </conditionalFormatting>
  <conditionalFormatting sqref="G26:H26">
    <cfRule type="containsBlanks" priority="22" dxfId="0">
      <formula>LEN(TRIM(G26))=0</formula>
    </cfRule>
  </conditionalFormatting>
  <conditionalFormatting sqref="G27:H27">
    <cfRule type="containsBlanks" priority="21" dxfId="0">
      <formula>LEN(TRIM(G27))=0</formula>
    </cfRule>
  </conditionalFormatting>
  <conditionalFormatting sqref="D27">
    <cfRule type="containsBlanks" priority="18" dxfId="0">
      <formula>LEN(TRIM(D27))=0</formula>
    </cfRule>
  </conditionalFormatting>
  <conditionalFormatting sqref="D28:F28">
    <cfRule type="containsBlanks" priority="19" dxfId="0">
      <formula>LEN(TRIM(D28))=0</formula>
    </cfRule>
  </conditionalFormatting>
  <conditionalFormatting sqref="G54">
    <cfRule type="containsBlanks" priority="17" dxfId="0">
      <formula>LEN(TRIM(G54))=0</formula>
    </cfRule>
  </conditionalFormatting>
  <conditionalFormatting sqref="F72:G73">
    <cfRule type="expression" priority="16" dxfId="0">
      <formula>AND($D$72="その他",F72="")</formula>
    </cfRule>
  </conditionalFormatting>
  <conditionalFormatting sqref="F72:F73">
    <cfRule type="expression" priority="15" dxfId="0">
      <formula>AND($D$72="可能",F72="")</formula>
    </cfRule>
  </conditionalFormatting>
  <conditionalFormatting sqref="G8">
    <cfRule type="expression" priority="14" dxfId="0">
      <formula>AND($D$8="その他",G8="")</formula>
    </cfRule>
  </conditionalFormatting>
  <conditionalFormatting sqref="G10">
    <cfRule type="expression" priority="10" dxfId="0">
      <formula>AND($D$8="その他",G10="")</formula>
    </cfRule>
    <cfRule type="expression" priority="11" dxfId="0">
      <formula>AND($D$9="その他",G10="")</formula>
    </cfRule>
  </conditionalFormatting>
  <conditionalFormatting sqref="D77:F79 D81:F83 G89:G94 G98:G99 G101:G107 E109 H109">
    <cfRule type="containsBlanks" priority="9" dxfId="0">
      <formula>LEN(TRIM(D77))=0</formula>
    </cfRule>
  </conditionalFormatting>
  <conditionalFormatting sqref="G96:H97 G100:H100 C112 D116:E116 G86">
    <cfRule type="containsText" priority="8" dxfId="0" operator="containsText" text="選択">
      <formula>NOT(ISERROR(SEARCH("選択",C86)))</formula>
    </cfRule>
  </conditionalFormatting>
  <conditionalFormatting sqref="I96">
    <cfRule type="expression" priority="7" dxfId="0">
      <formula>AND($G$52="その他",I96="")</formula>
    </cfRule>
  </conditionalFormatting>
  <conditionalFormatting sqref="I97">
    <cfRule type="expression" priority="6" dxfId="0">
      <formula>AND($G$53="その他",I97="")</formula>
    </cfRule>
  </conditionalFormatting>
  <conditionalFormatting sqref="I100">
    <cfRule type="expression" priority="5" dxfId="0">
      <formula>AND($G$56="その他",I100="")</formula>
    </cfRule>
  </conditionalFormatting>
  <conditionalFormatting sqref="D113:H113">
    <cfRule type="expression" priority="4" dxfId="0">
      <formula>AND($C$68="その他",D113="")</formula>
    </cfRule>
  </conditionalFormatting>
  <conditionalFormatting sqref="G98">
    <cfRule type="containsBlanks" priority="3" dxfId="0">
      <formula>LEN(TRIM(G98))=0</formula>
    </cfRule>
  </conditionalFormatting>
  <conditionalFormatting sqref="F116:G116">
    <cfRule type="expression" priority="2" dxfId="0">
      <formula>AND($D$72="その他",F116="")</formula>
    </cfRule>
  </conditionalFormatting>
  <conditionalFormatting sqref="F116">
    <cfRule type="expression" priority="1" dxfId="0">
      <formula>AND($D$72="可能",F116="")</formula>
    </cfRule>
  </conditionalFormatting>
  <dataValidations count="4">
    <dataValidation type="list" allowBlank="1" showInputMessage="1" showErrorMessage="1" sqref="D8:F8">
      <formula1>machine</formula1>
    </dataValidation>
    <dataValidation type="list" allowBlank="1" showInputMessage="1" showErrorMessage="1" sqref="D9:F9">
      <formula1>INDIRECT(D8)</formula1>
    </dataValidation>
    <dataValidation type="list" allowBlank="1" showInputMessage="1" showErrorMessage="1" sqref="G9">
      <formula1>IF(D8="Siemens",smlc,null)</formula1>
    </dataValidation>
    <dataValidation type="list" allowBlank="1" showInputMessage="1" showErrorMessage="1" sqref="E11">
      <formula1>INDIRECT(E9)</formula1>
    </dataValidation>
  </dataValidations>
  <printOptions/>
  <pageMargins left="0.7" right="0.7" top="0.75" bottom="0.75" header="0.3" footer="0.3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54"/>
  <sheetViews>
    <sheetView zoomScale="110" zoomScaleNormal="110" zoomScalePageLayoutView="0" workbookViewId="0" topLeftCell="A1">
      <selection activeCell="B13" sqref="B13"/>
    </sheetView>
  </sheetViews>
  <sheetFormatPr defaultColWidth="9.140625" defaultRowHeight="15"/>
  <cols>
    <col min="1" max="1" width="21.140625" style="0" customWidth="1"/>
    <col min="10" max="10" width="18.421875" style="0" customWidth="1"/>
    <col min="11" max="11" width="19.421875" style="0" customWidth="1"/>
  </cols>
  <sheetData>
    <row r="1" spans="1:16" ht="13.5">
      <c r="A1" t="s">
        <v>156</v>
      </c>
      <c r="C1" t="s">
        <v>156</v>
      </c>
      <c r="E1" t="s">
        <v>156</v>
      </c>
      <c r="G1" t="s">
        <v>156</v>
      </c>
      <c r="H1" t="s">
        <v>17</v>
      </c>
      <c r="I1" t="s">
        <v>14</v>
      </c>
      <c r="J1" t="s">
        <v>47</v>
      </c>
      <c r="K1" t="s">
        <v>48</v>
      </c>
      <c r="L1" t="s">
        <v>15</v>
      </c>
      <c r="M1" t="s">
        <v>16</v>
      </c>
      <c r="N1" t="s">
        <v>12</v>
      </c>
      <c r="P1" t="s">
        <v>156</v>
      </c>
    </row>
    <row r="2" spans="1:16" ht="13.5">
      <c r="A2" t="s">
        <v>17</v>
      </c>
      <c r="C2" s="48" t="s">
        <v>20</v>
      </c>
      <c r="E2" s="48" t="s">
        <v>160</v>
      </c>
      <c r="G2" t="s">
        <v>156</v>
      </c>
      <c r="H2" t="s">
        <v>43</v>
      </c>
      <c r="I2" t="s">
        <v>23</v>
      </c>
      <c r="J2" t="s">
        <v>38</v>
      </c>
      <c r="K2" t="s">
        <v>46</v>
      </c>
      <c r="L2" t="s">
        <v>29</v>
      </c>
      <c r="M2" t="s">
        <v>32</v>
      </c>
      <c r="N2" s="13" t="s">
        <v>50</v>
      </c>
      <c r="P2" t="s">
        <v>35</v>
      </c>
    </row>
    <row r="3" spans="1:16" ht="13.5">
      <c r="A3" t="s">
        <v>14</v>
      </c>
      <c r="C3" t="s">
        <v>2</v>
      </c>
      <c r="E3" s="48" t="s">
        <v>161</v>
      </c>
      <c r="H3" t="s">
        <v>44</v>
      </c>
      <c r="I3" t="s">
        <v>45</v>
      </c>
      <c r="J3" t="s">
        <v>42</v>
      </c>
      <c r="L3" t="s">
        <v>30</v>
      </c>
      <c r="M3" t="s">
        <v>33</v>
      </c>
      <c r="N3" t="s">
        <v>25</v>
      </c>
      <c r="P3" t="s">
        <v>36</v>
      </c>
    </row>
    <row r="4" spans="1:16" ht="13.5">
      <c r="A4" t="s">
        <v>47</v>
      </c>
      <c r="C4" s="48" t="s">
        <v>19</v>
      </c>
      <c r="E4" s="48" t="s">
        <v>162</v>
      </c>
      <c r="J4" t="s">
        <v>39</v>
      </c>
      <c r="L4" t="s">
        <v>31</v>
      </c>
      <c r="M4" t="s">
        <v>34</v>
      </c>
      <c r="N4" t="s">
        <v>24</v>
      </c>
      <c r="P4" t="s">
        <v>37</v>
      </c>
    </row>
    <row r="5" spans="1:14" ht="13.5">
      <c r="A5" t="s">
        <v>48</v>
      </c>
      <c r="C5" t="s">
        <v>21</v>
      </c>
      <c r="E5" s="48" t="s">
        <v>163</v>
      </c>
      <c r="J5" t="s">
        <v>40</v>
      </c>
      <c r="N5" t="s">
        <v>26</v>
      </c>
    </row>
    <row r="6" spans="1:14" ht="13.5">
      <c r="A6" t="s">
        <v>15</v>
      </c>
      <c r="C6" t="s">
        <v>86</v>
      </c>
      <c r="E6" s="48" t="s">
        <v>164</v>
      </c>
      <c r="J6" t="s">
        <v>41</v>
      </c>
      <c r="N6" s="13" t="s">
        <v>51</v>
      </c>
    </row>
    <row r="7" spans="1:16" ht="13.5">
      <c r="A7" t="s">
        <v>16</v>
      </c>
      <c r="C7" t="s">
        <v>22</v>
      </c>
      <c r="E7" s="48" t="s">
        <v>165</v>
      </c>
      <c r="H7" t="s">
        <v>49</v>
      </c>
      <c r="I7" t="s">
        <v>49</v>
      </c>
      <c r="J7" t="s">
        <v>49</v>
      </c>
      <c r="K7" t="s">
        <v>49</v>
      </c>
      <c r="L7" t="s">
        <v>49</v>
      </c>
      <c r="M7" t="s">
        <v>49</v>
      </c>
      <c r="N7" t="s">
        <v>27</v>
      </c>
      <c r="O7" t="s">
        <v>49</v>
      </c>
      <c r="P7" t="s">
        <v>49</v>
      </c>
    </row>
    <row r="8" spans="1:14" ht="13.5">
      <c r="A8" t="s">
        <v>12</v>
      </c>
      <c r="C8" s="48" t="s">
        <v>87</v>
      </c>
      <c r="E8" s="48" t="s">
        <v>166</v>
      </c>
      <c r="N8" t="s">
        <v>28</v>
      </c>
    </row>
    <row r="9" spans="1:14" ht="13.5">
      <c r="A9" t="s">
        <v>18</v>
      </c>
      <c r="C9" s="48" t="s">
        <v>85</v>
      </c>
      <c r="E9" s="48" t="s">
        <v>159</v>
      </c>
      <c r="N9" t="s">
        <v>49</v>
      </c>
    </row>
    <row r="10" spans="3:5" ht="13.5">
      <c r="C10" t="s">
        <v>88</v>
      </c>
      <c r="E10" s="48" t="s">
        <v>167</v>
      </c>
    </row>
    <row r="11" ht="13.5">
      <c r="E11" s="48" t="s">
        <v>168</v>
      </c>
    </row>
    <row r="12" spans="3:5" ht="13.5">
      <c r="C12" s="48"/>
      <c r="E12" s="48" t="s">
        <v>169</v>
      </c>
    </row>
    <row r="13" ht="13.5">
      <c r="E13" s="48" t="s">
        <v>170</v>
      </c>
    </row>
    <row r="14" s="13" customFormat="1" ht="13.5">
      <c r="E14" s="48" t="s">
        <v>171</v>
      </c>
    </row>
    <row r="15" s="13" customFormat="1" ht="13.5">
      <c r="E15" s="48" t="s">
        <v>176</v>
      </c>
    </row>
    <row r="16" s="13" customFormat="1" ht="13.5">
      <c r="E16" s="48" t="s">
        <v>172</v>
      </c>
    </row>
    <row r="17" s="13" customFormat="1" ht="13.5">
      <c r="E17" s="48" t="s">
        <v>18</v>
      </c>
    </row>
    <row r="18" spans="14:60" ht="13.5">
      <c r="N18" t="s">
        <v>71</v>
      </c>
      <c r="S18" t="s">
        <v>77</v>
      </c>
      <c r="X18">
        <v>5</v>
      </c>
      <c r="AC18">
        <v>10</v>
      </c>
      <c r="AH18">
        <v>15</v>
      </c>
      <c r="AM18">
        <v>20</v>
      </c>
      <c r="AR18" t="s">
        <v>78</v>
      </c>
      <c r="AV18" t="s">
        <v>79</v>
      </c>
      <c r="AZ18" t="s">
        <v>80</v>
      </c>
      <c r="BD18" t="s">
        <v>81</v>
      </c>
      <c r="BH18" t="s">
        <v>82</v>
      </c>
    </row>
    <row r="19" spans="1:65" ht="13.5">
      <c r="A19" t="s">
        <v>83</v>
      </c>
      <c r="N19" t="s">
        <v>72</v>
      </c>
      <c r="O19" t="s">
        <v>73</v>
      </c>
      <c r="P19" t="s">
        <v>74</v>
      </c>
      <c r="Q19" t="s">
        <v>75</v>
      </c>
      <c r="R19" t="s">
        <v>76</v>
      </c>
      <c r="S19" s="14" t="s">
        <v>72</v>
      </c>
      <c r="T19" s="14" t="s">
        <v>73</v>
      </c>
      <c r="U19" s="14" t="s">
        <v>74</v>
      </c>
      <c r="V19" s="14" t="s">
        <v>75</v>
      </c>
      <c r="W19" s="14" t="s">
        <v>76</v>
      </c>
      <c r="X19" s="14" t="s">
        <v>72</v>
      </c>
      <c r="Y19" s="14" t="s">
        <v>73</v>
      </c>
      <c r="Z19" s="14" t="s">
        <v>74</v>
      </c>
      <c r="AA19" s="14" t="s">
        <v>75</v>
      </c>
      <c r="AB19" s="14" t="s">
        <v>76</v>
      </c>
      <c r="AC19" s="14" t="s">
        <v>72</v>
      </c>
      <c r="AD19" s="14" t="s">
        <v>73</v>
      </c>
      <c r="AE19" s="14" t="s">
        <v>74</v>
      </c>
      <c r="AF19" s="14" t="s">
        <v>75</v>
      </c>
      <c r="AG19" s="14" t="s">
        <v>76</v>
      </c>
      <c r="AH19" s="14" t="s">
        <v>72</v>
      </c>
      <c r="AI19" s="14" t="s">
        <v>73</v>
      </c>
      <c r="AJ19" s="14" t="s">
        <v>74</v>
      </c>
      <c r="AK19" s="14" t="s">
        <v>75</v>
      </c>
      <c r="AL19" s="14" t="s">
        <v>76</v>
      </c>
      <c r="AM19" s="14" t="s">
        <v>72</v>
      </c>
      <c r="AN19" s="14" t="s">
        <v>73</v>
      </c>
      <c r="AO19" s="14" t="s">
        <v>74</v>
      </c>
      <c r="AP19" s="14" t="s">
        <v>75</v>
      </c>
      <c r="AQ19" s="14" t="s">
        <v>76</v>
      </c>
      <c r="AR19">
        <v>15</v>
      </c>
      <c r="AS19">
        <v>30</v>
      </c>
      <c r="AT19">
        <v>45</v>
      </c>
      <c r="AU19">
        <v>60</v>
      </c>
      <c r="AV19">
        <v>15</v>
      </c>
      <c r="AW19">
        <v>30</v>
      </c>
      <c r="AX19">
        <v>45</v>
      </c>
      <c r="AY19">
        <v>60</v>
      </c>
      <c r="AZ19">
        <v>15</v>
      </c>
      <c r="BA19">
        <v>30</v>
      </c>
      <c r="BB19">
        <v>45</v>
      </c>
      <c r="BC19">
        <v>60</v>
      </c>
      <c r="BD19">
        <v>15</v>
      </c>
      <c r="BE19">
        <v>30</v>
      </c>
      <c r="BF19">
        <v>45</v>
      </c>
      <c r="BG19">
        <v>60</v>
      </c>
      <c r="BH19" t="s">
        <v>71</v>
      </c>
      <c r="BI19" t="s">
        <v>77</v>
      </c>
      <c r="BJ19">
        <v>5</v>
      </c>
      <c r="BK19">
        <v>10</v>
      </c>
      <c r="BL19">
        <v>15</v>
      </c>
      <c r="BM19">
        <v>20</v>
      </c>
    </row>
    <row r="20" spans="1:65" s="6" customFormat="1" ht="13.5">
      <c r="A20" s="18">
        <f>アンケートシート!C4</f>
        <v>0</v>
      </c>
      <c r="B20" s="6">
        <f>アンケートシート!C5</f>
        <v>0</v>
      </c>
      <c r="C20" s="6">
        <f>アンケートシート!C6</f>
        <v>0</v>
      </c>
      <c r="D20" s="6" t="str">
        <f>IF(アンケートシート!D8="その他",アンケートシート!G8,アンケートシート!D8)</f>
        <v>選択</v>
      </c>
      <c r="E20" s="6">
        <f>IF(OR(アンケートシート!D9="その他",アンケートシート!D8="その他"),アンケートシート!#REF!,アンケートシート!D9)</f>
        <v>0</v>
      </c>
      <c r="F20" s="6">
        <f>アンケートシート!G9</f>
        <v>0</v>
      </c>
      <c r="G20" s="6">
        <f>アンケートシート!D12</f>
        <v>0</v>
      </c>
      <c r="H20" s="6">
        <f>アンケートシート!D16</f>
        <v>0</v>
      </c>
      <c r="I20" s="6">
        <f>アンケートシート!H13</f>
        <v>0</v>
      </c>
      <c r="J20" s="6">
        <f>アンケートシート!H14</f>
        <v>0</v>
      </c>
      <c r="K20" s="6" t="str">
        <f>IF(アンケートシート!D20="その他",アンケートシート!G20,アンケートシート!D20)</f>
        <v>選択</v>
      </c>
      <c r="L20" s="6">
        <f>アンケートシート!D21</f>
        <v>0</v>
      </c>
      <c r="M20" s="6" t="str">
        <f>IF(アンケートシート!D22="その他",アンケートシート!G22,アンケートシート!D22)</f>
        <v>選択</v>
      </c>
      <c r="N20" s="6" t="e">
        <f>アンケートシート!#REF!</f>
        <v>#REF!</v>
      </c>
      <c r="O20" s="6" t="e">
        <f>アンケートシート!#REF!</f>
        <v>#REF!</v>
      </c>
      <c r="P20" s="6" t="e">
        <f>アンケートシート!#REF!</f>
        <v>#REF!</v>
      </c>
      <c r="Q20" s="6" t="e">
        <f>アンケートシート!#REF!</f>
        <v>#REF!</v>
      </c>
      <c r="R20" s="6" t="e">
        <f>アンケートシート!#REF!</f>
        <v>#REF!</v>
      </c>
      <c r="S20" s="6" t="e">
        <f>アンケートシート!#REF!</f>
        <v>#REF!</v>
      </c>
      <c r="T20" s="6" t="e">
        <f>アンケートシート!#REF!</f>
        <v>#REF!</v>
      </c>
      <c r="U20" s="6" t="e">
        <f>アンケートシート!#REF!</f>
        <v>#REF!</v>
      </c>
      <c r="V20" s="6" t="e">
        <f>アンケートシート!#REF!</f>
        <v>#REF!</v>
      </c>
      <c r="W20" s="6" t="e">
        <f>アンケートシート!#REF!</f>
        <v>#REF!</v>
      </c>
      <c r="X20" s="6" t="e">
        <f>アンケートシート!#REF!</f>
        <v>#REF!</v>
      </c>
      <c r="Y20" s="6" t="e">
        <f>アンケートシート!#REF!</f>
        <v>#REF!</v>
      </c>
      <c r="Z20" s="6" t="e">
        <f>アンケートシート!#REF!</f>
        <v>#REF!</v>
      </c>
      <c r="AA20" s="6" t="e">
        <f>アンケートシート!#REF!</f>
        <v>#REF!</v>
      </c>
      <c r="AB20" s="6" t="e">
        <f>アンケートシート!#REF!</f>
        <v>#REF!</v>
      </c>
      <c r="AC20" s="6" t="e">
        <f>アンケートシート!#REF!</f>
        <v>#REF!</v>
      </c>
      <c r="AD20" s="6" t="e">
        <f>アンケートシート!#REF!</f>
        <v>#REF!</v>
      </c>
      <c r="AE20" s="6" t="e">
        <f>アンケートシート!#REF!</f>
        <v>#REF!</v>
      </c>
      <c r="AF20" s="6" t="e">
        <f>アンケートシート!#REF!</f>
        <v>#REF!</v>
      </c>
      <c r="AG20" s="6" t="e">
        <f>アンケートシート!#REF!</f>
        <v>#REF!</v>
      </c>
      <c r="AH20" s="6" t="e">
        <f>アンケートシート!#REF!</f>
        <v>#REF!</v>
      </c>
      <c r="AI20" s="6" t="e">
        <f>アンケートシート!#REF!</f>
        <v>#REF!</v>
      </c>
      <c r="AJ20" s="6" t="e">
        <f>アンケートシート!#REF!</f>
        <v>#REF!</v>
      </c>
      <c r="AK20" s="6" t="e">
        <f>アンケートシート!#REF!</f>
        <v>#REF!</v>
      </c>
      <c r="AL20" s="6" t="e">
        <f>アンケートシート!#REF!</f>
        <v>#REF!</v>
      </c>
      <c r="AM20" s="6" t="e">
        <f>アンケートシート!#REF!</f>
        <v>#REF!</v>
      </c>
      <c r="AN20" s="6" t="e">
        <f>アンケートシート!#REF!</f>
        <v>#REF!</v>
      </c>
      <c r="AO20" s="6" t="e">
        <f>アンケートシート!#REF!</f>
        <v>#REF!</v>
      </c>
      <c r="AP20" s="6" t="e">
        <f>アンケートシート!#REF!</f>
        <v>#REF!</v>
      </c>
      <c r="AQ20" s="6" t="e">
        <f>アンケートシート!#REF!</f>
        <v>#REF!</v>
      </c>
      <c r="AR20" s="6" t="e">
        <f>アンケートシート!#REF!</f>
        <v>#REF!</v>
      </c>
      <c r="AS20" s="6" t="e">
        <f>アンケートシート!#REF!</f>
        <v>#REF!</v>
      </c>
      <c r="AT20" s="6" t="e">
        <f>アンケートシート!#REF!</f>
        <v>#REF!</v>
      </c>
      <c r="AU20" s="6" t="e">
        <f>アンケートシート!#REF!</f>
        <v>#REF!</v>
      </c>
      <c r="AV20" s="6" t="e">
        <f>アンケートシート!#REF!</f>
        <v>#REF!</v>
      </c>
      <c r="AW20" s="6" t="e">
        <f>アンケートシート!#REF!</f>
        <v>#REF!</v>
      </c>
      <c r="AX20" s="6" t="e">
        <f>アンケートシート!#REF!</f>
        <v>#REF!</v>
      </c>
      <c r="AY20" s="6" t="e">
        <f>アンケートシート!#REF!</f>
        <v>#REF!</v>
      </c>
      <c r="AZ20" s="6" t="e">
        <f>アンケートシート!#REF!</f>
        <v>#REF!</v>
      </c>
      <c r="BA20" s="6" t="e">
        <f>アンケートシート!#REF!</f>
        <v>#REF!</v>
      </c>
      <c r="BB20" s="6" t="e">
        <f>アンケートシート!#REF!</f>
        <v>#REF!</v>
      </c>
      <c r="BC20" s="6" t="e">
        <f>アンケートシート!#REF!</f>
        <v>#REF!</v>
      </c>
      <c r="BD20" s="6" t="e">
        <f>アンケートシート!#REF!</f>
        <v>#REF!</v>
      </c>
      <c r="BE20" s="6" t="e">
        <f>アンケートシート!#REF!</f>
        <v>#REF!</v>
      </c>
      <c r="BF20" s="6" t="e">
        <f>アンケートシート!#REF!</f>
        <v>#REF!</v>
      </c>
      <c r="BG20" s="6" t="e">
        <f>アンケートシート!#REF!</f>
        <v>#REF!</v>
      </c>
      <c r="BH20" s="6" t="e">
        <f>アンケートシート!#REF!</f>
        <v>#REF!</v>
      </c>
      <c r="BI20" s="6" t="e">
        <f>アンケートシート!#REF!</f>
        <v>#REF!</v>
      </c>
      <c r="BJ20" s="6" t="e">
        <f>アンケートシート!#REF!</f>
        <v>#REF!</v>
      </c>
      <c r="BK20" s="6" t="e">
        <f>アンケートシート!#REF!</f>
        <v>#REF!</v>
      </c>
      <c r="BL20" s="6" t="e">
        <f>アンケートシート!#REF!</f>
        <v>#REF!</v>
      </c>
      <c r="BM20" s="6" t="e">
        <f>アンケートシート!#REF!</f>
        <v>#REF!</v>
      </c>
    </row>
    <row r="21" s="20" customFormat="1" ht="13.5">
      <c r="A21" s="19"/>
    </row>
    <row r="22" s="15" customFormat="1" ht="13.5"/>
    <row r="23" spans="1:62" ht="13.5">
      <c r="A23" s="16" t="s">
        <v>52</v>
      </c>
      <c r="B23" s="15" t="s">
        <v>53</v>
      </c>
      <c r="C23" s="15" t="s">
        <v>54</v>
      </c>
      <c r="D23" s="15" t="s">
        <v>55</v>
      </c>
      <c r="E23" s="15" t="s">
        <v>56</v>
      </c>
      <c r="F23" s="15" t="s">
        <v>57</v>
      </c>
      <c r="G23" s="15" t="s">
        <v>58</v>
      </c>
      <c r="H23" s="15" t="s">
        <v>59</v>
      </c>
      <c r="I23" s="15"/>
      <c r="J23" s="15"/>
      <c r="K23" s="15"/>
      <c r="L23" s="15"/>
      <c r="M23" s="15" t="s">
        <v>60</v>
      </c>
      <c r="N23" s="15"/>
      <c r="O23" s="15"/>
      <c r="P23" s="15"/>
      <c r="Q23" s="15"/>
      <c r="R23" s="15" t="s">
        <v>61</v>
      </c>
      <c r="S23" s="15"/>
      <c r="T23" s="15"/>
      <c r="U23" s="15"/>
      <c r="V23" s="15"/>
      <c r="W23" s="15" t="s">
        <v>62</v>
      </c>
      <c r="X23" s="15"/>
      <c r="Y23" s="15"/>
      <c r="Z23" s="15"/>
      <c r="AA23" s="15"/>
      <c r="AB23" s="15" t="s">
        <v>63</v>
      </c>
      <c r="AC23" s="15"/>
      <c r="AD23" s="15"/>
      <c r="AE23" s="15"/>
      <c r="AF23" s="15"/>
      <c r="AG23" s="15" t="s">
        <v>64</v>
      </c>
      <c r="AH23" s="15"/>
      <c r="AI23" s="15"/>
      <c r="AJ23" s="15"/>
      <c r="AK23" s="15" t="s">
        <v>56</v>
      </c>
      <c r="AL23" s="15" t="s">
        <v>65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7"/>
    </row>
    <row r="24" spans="1:62" ht="13.5">
      <c r="A24" s="1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 t="s">
        <v>66</v>
      </c>
      <c r="AH24" s="15"/>
      <c r="AI24" s="15"/>
      <c r="AJ24" s="15"/>
      <c r="AK24" s="15"/>
      <c r="AL24" s="15" t="s">
        <v>57</v>
      </c>
      <c r="AM24" s="15"/>
      <c r="AN24" s="15"/>
      <c r="AO24" s="15"/>
      <c r="AP24" s="15"/>
      <c r="AQ24" s="15" t="s">
        <v>67</v>
      </c>
      <c r="AR24" s="15"/>
      <c r="AS24" s="15"/>
      <c r="AT24" s="15"/>
      <c r="AU24" s="15"/>
      <c r="AV24" s="15" t="s">
        <v>68</v>
      </c>
      <c r="AW24" s="15"/>
      <c r="AX24" s="15"/>
      <c r="AY24" s="15"/>
      <c r="AZ24" s="15"/>
      <c r="BA24" s="15" t="s">
        <v>69</v>
      </c>
      <c r="BB24" s="15"/>
      <c r="BC24" s="15"/>
      <c r="BD24" s="15"/>
      <c r="BE24" s="15"/>
      <c r="BF24" s="15" t="s">
        <v>70</v>
      </c>
      <c r="BG24" s="15"/>
      <c r="BH24" s="15"/>
      <c r="BI24" s="15"/>
      <c r="BJ24" s="17"/>
    </row>
    <row r="25" spans="1:62" ht="14.25" thickBot="1">
      <c r="A25" s="16"/>
      <c r="B25" s="15"/>
      <c r="C25" s="15"/>
      <c r="D25" s="15"/>
      <c r="E25" s="15"/>
      <c r="F25" s="15"/>
      <c r="G25" s="15"/>
      <c r="H25" s="15" t="s">
        <v>57</v>
      </c>
      <c r="I25" s="15">
        <v>5</v>
      </c>
      <c r="J25" s="15">
        <v>10</v>
      </c>
      <c r="K25" s="15">
        <v>15</v>
      </c>
      <c r="L25" s="15">
        <v>20</v>
      </c>
      <c r="M25" s="15" t="s">
        <v>57</v>
      </c>
      <c r="N25" s="15">
        <v>5</v>
      </c>
      <c r="O25" s="15">
        <v>10</v>
      </c>
      <c r="P25" s="15">
        <v>15</v>
      </c>
      <c r="Q25" s="15">
        <v>20</v>
      </c>
      <c r="R25" s="15" t="s">
        <v>57</v>
      </c>
      <c r="S25" s="15">
        <v>5</v>
      </c>
      <c r="T25" s="15">
        <v>10</v>
      </c>
      <c r="U25" s="15">
        <v>15</v>
      </c>
      <c r="V25" s="15">
        <v>20</v>
      </c>
      <c r="W25" s="15" t="s">
        <v>57</v>
      </c>
      <c r="X25" s="15">
        <v>5</v>
      </c>
      <c r="Y25" s="15">
        <v>10</v>
      </c>
      <c r="Z25" s="15">
        <v>15</v>
      </c>
      <c r="AA25" s="15">
        <v>20</v>
      </c>
      <c r="AB25" s="15" t="s">
        <v>57</v>
      </c>
      <c r="AC25" s="15">
        <v>5</v>
      </c>
      <c r="AD25" s="15">
        <v>10</v>
      </c>
      <c r="AE25" s="15">
        <v>15</v>
      </c>
      <c r="AF25" s="15">
        <v>20</v>
      </c>
      <c r="AG25" s="15">
        <v>15</v>
      </c>
      <c r="AH25" s="15">
        <v>30</v>
      </c>
      <c r="AI25" s="15">
        <v>45</v>
      </c>
      <c r="AJ25" s="15">
        <v>60</v>
      </c>
      <c r="AK25" s="21"/>
      <c r="AL25" s="15" t="s">
        <v>59</v>
      </c>
      <c r="AM25" s="15" t="s">
        <v>60</v>
      </c>
      <c r="AN25" s="15" t="s">
        <v>61</v>
      </c>
      <c r="AO25" s="15" t="s">
        <v>62</v>
      </c>
      <c r="AP25" s="15" t="s">
        <v>63</v>
      </c>
      <c r="AQ25" s="15" t="s">
        <v>59</v>
      </c>
      <c r="AR25" s="15" t="s">
        <v>60</v>
      </c>
      <c r="AS25" s="15" t="s">
        <v>61</v>
      </c>
      <c r="AT25" s="15" t="s">
        <v>62</v>
      </c>
      <c r="AU25" s="15" t="s">
        <v>63</v>
      </c>
      <c r="AV25" s="15" t="s">
        <v>59</v>
      </c>
      <c r="AW25" s="15" t="s">
        <v>60</v>
      </c>
      <c r="AX25" s="15" t="s">
        <v>61</v>
      </c>
      <c r="AY25" s="15" t="s">
        <v>62</v>
      </c>
      <c r="AZ25" s="15" t="s">
        <v>63</v>
      </c>
      <c r="BA25" s="15" t="s">
        <v>59</v>
      </c>
      <c r="BB25" s="15" t="s">
        <v>60</v>
      </c>
      <c r="BC25" s="15" t="s">
        <v>61</v>
      </c>
      <c r="BD25" s="15" t="s">
        <v>62</v>
      </c>
      <c r="BE25" s="15" t="s">
        <v>63</v>
      </c>
      <c r="BF25" s="15" t="s">
        <v>59</v>
      </c>
      <c r="BG25" s="15" t="s">
        <v>60</v>
      </c>
      <c r="BH25" s="15" t="s">
        <v>61</v>
      </c>
      <c r="BI25" s="15" t="s">
        <v>62</v>
      </c>
      <c r="BJ25" s="17" t="s">
        <v>63</v>
      </c>
    </row>
    <row r="26" spans="1:62" s="23" customFormat="1" ht="14.25" thickBot="1">
      <c r="A26" s="22">
        <f>アンケートシート!C5</f>
        <v>0</v>
      </c>
      <c r="B26" s="23">
        <f>E20</f>
        <v>0</v>
      </c>
      <c r="C26" s="23">
        <f>G20</f>
        <v>0</v>
      </c>
      <c r="D26" s="23">
        <f>H20</f>
        <v>0</v>
      </c>
      <c r="E26" s="23">
        <f>I20</f>
        <v>0</v>
      </c>
      <c r="F26" s="23">
        <f>J20</f>
        <v>0</v>
      </c>
      <c r="G26" s="23" t="str">
        <f>K20</f>
        <v>選択</v>
      </c>
      <c r="H26" s="23" t="e">
        <f>S20/N20</f>
        <v>#REF!</v>
      </c>
      <c r="I26" s="23" t="e">
        <f>X20/N20</f>
        <v>#REF!</v>
      </c>
      <c r="J26" s="23" t="e">
        <f>AC20/N20</f>
        <v>#REF!</v>
      </c>
      <c r="K26" s="23" t="e">
        <f>AH20/N20</f>
        <v>#REF!</v>
      </c>
      <c r="L26" s="23" t="e">
        <f>AM20/N20</f>
        <v>#REF!</v>
      </c>
      <c r="M26" s="23" t="e">
        <f>T20/O20</f>
        <v>#REF!</v>
      </c>
      <c r="N26" s="23" t="e">
        <f>Y20/O20</f>
        <v>#REF!</v>
      </c>
      <c r="O26" s="23" t="e">
        <f>AD20/O20</f>
        <v>#REF!</v>
      </c>
      <c r="P26" s="23" t="e">
        <f>AI20/O20</f>
        <v>#REF!</v>
      </c>
      <c r="Q26" s="23" t="e">
        <f>AN20/O20</f>
        <v>#REF!</v>
      </c>
      <c r="R26" s="23" t="e">
        <f>U20/P20</f>
        <v>#REF!</v>
      </c>
      <c r="S26" s="23" t="e">
        <f>Z20/P20</f>
        <v>#REF!</v>
      </c>
      <c r="T26" s="23" t="e">
        <f>AE20/P20</f>
        <v>#REF!</v>
      </c>
      <c r="U26" s="23" t="e">
        <f>AJ20/P20</f>
        <v>#REF!</v>
      </c>
      <c r="V26" s="23" t="e">
        <f>AO20/P20</f>
        <v>#REF!</v>
      </c>
      <c r="W26" s="23" t="e">
        <f>V20/Q20</f>
        <v>#REF!</v>
      </c>
      <c r="X26" s="23" t="e">
        <f>AA20/Q20</f>
        <v>#REF!</v>
      </c>
      <c r="Y26" s="23" t="e">
        <f>AF20/Q20</f>
        <v>#REF!</v>
      </c>
      <c r="Z26" s="23" t="e">
        <f>AK20/U20</f>
        <v>#REF!</v>
      </c>
      <c r="AA26" s="23" t="e">
        <f>AP20/Q20</f>
        <v>#REF!</v>
      </c>
      <c r="AB26" s="23" t="e">
        <f>W20/R20</f>
        <v>#REF!</v>
      </c>
      <c r="AC26" s="23" t="e">
        <f>AB20/R20</f>
        <v>#REF!</v>
      </c>
      <c r="AD26" s="23" t="e">
        <f>AG20/R20</f>
        <v>#REF!</v>
      </c>
      <c r="AE26" s="23" t="e">
        <f>AL20/R20</f>
        <v>#REF!</v>
      </c>
      <c r="AF26" s="23" t="e">
        <f>AQ20/R20</f>
        <v>#REF!</v>
      </c>
      <c r="AG26" s="23" t="e">
        <f>O20/AV20</f>
        <v>#REF!</v>
      </c>
      <c r="AH26" s="23" t="e">
        <f>O20/AW20</f>
        <v>#REF!</v>
      </c>
      <c r="AI26" s="23" t="e">
        <f>O20/AX20</f>
        <v>#REF!</v>
      </c>
      <c r="AJ26" s="23" t="e">
        <f>O20/AY20</f>
        <v>#REF!</v>
      </c>
      <c r="AK26" s="23" t="e">
        <f>BK20/BI20</f>
        <v>#REF!</v>
      </c>
      <c r="AL26" s="23" t="e">
        <f>H26/M26</f>
        <v>#REF!</v>
      </c>
      <c r="AM26" s="23" t="e">
        <f>M26/M26</f>
        <v>#REF!</v>
      </c>
      <c r="AN26" s="23" t="e">
        <f>R26/M26</f>
        <v>#REF!</v>
      </c>
      <c r="AO26" s="23" t="e">
        <f>W26/M26</f>
        <v>#REF!</v>
      </c>
      <c r="AP26" s="23" t="e">
        <f>AB26/M26</f>
        <v>#REF!</v>
      </c>
      <c r="AQ26" s="23" t="e">
        <f>I26/N26</f>
        <v>#REF!</v>
      </c>
      <c r="AR26" s="23" t="e">
        <f>N26/N26</f>
        <v>#REF!</v>
      </c>
      <c r="AS26" s="23" t="e">
        <f>S26/N26</f>
        <v>#REF!</v>
      </c>
      <c r="AT26" s="23" t="e">
        <f>X26/N26</f>
        <v>#REF!</v>
      </c>
      <c r="AU26" s="23" t="e">
        <f>AC26/N26</f>
        <v>#REF!</v>
      </c>
      <c r="AV26" s="23" t="e">
        <f>J26/O26</f>
        <v>#REF!</v>
      </c>
      <c r="AW26" s="23" t="e">
        <f>O26/O26</f>
        <v>#REF!</v>
      </c>
      <c r="AX26" s="23" t="e">
        <f>T26/O26</f>
        <v>#REF!</v>
      </c>
      <c r="AY26" s="23" t="e">
        <f>Y26/O26</f>
        <v>#REF!</v>
      </c>
      <c r="AZ26" s="23" t="e">
        <f>AD26/O26</f>
        <v>#REF!</v>
      </c>
      <c r="BA26" s="23" t="e">
        <f>K26/P26</f>
        <v>#REF!</v>
      </c>
      <c r="BB26" s="23" t="e">
        <f>P26/P26</f>
        <v>#REF!</v>
      </c>
      <c r="BC26" s="23" t="e">
        <f>U26/P26</f>
        <v>#REF!</v>
      </c>
      <c r="BD26" s="23" t="e">
        <f>Z26/P26</f>
        <v>#REF!</v>
      </c>
      <c r="BE26" s="23" t="e">
        <f>AE26/P26</f>
        <v>#REF!</v>
      </c>
      <c r="BF26" s="23" t="e">
        <f>L26/Q26</f>
        <v>#REF!</v>
      </c>
      <c r="BG26" s="23" t="e">
        <f>Q26/Q26</f>
        <v>#REF!</v>
      </c>
      <c r="BH26" s="23" t="e">
        <f>V26/Q26</f>
        <v>#REF!</v>
      </c>
      <c r="BI26" s="23" t="e">
        <f>AA26/Q26</f>
        <v>#REF!</v>
      </c>
      <c r="BJ26" s="23" t="e">
        <f>AF26/Q26</f>
        <v>#REF!</v>
      </c>
    </row>
    <row r="27" ht="13.5">
      <c r="A27" t="s">
        <v>84</v>
      </c>
    </row>
    <row r="30" spans="2:13" ht="14.25">
      <c r="B30" s="40"/>
      <c r="C30" s="41" t="s">
        <v>157</v>
      </c>
      <c r="D30" s="42"/>
      <c r="E30" s="41" t="s">
        <v>157</v>
      </c>
      <c r="F30" s="42"/>
      <c r="G30" s="42"/>
      <c r="H30" s="42" t="s">
        <v>157</v>
      </c>
      <c r="I30" s="42" t="s">
        <v>143</v>
      </c>
      <c r="J30" s="42" t="s">
        <v>144</v>
      </c>
      <c r="K30" s="42" t="s">
        <v>145</v>
      </c>
      <c r="L30" s="42" t="s">
        <v>141</v>
      </c>
      <c r="M30" s="42"/>
    </row>
    <row r="31" spans="2:13" ht="14.25">
      <c r="B31" s="40"/>
      <c r="C31" s="42" t="s">
        <v>127</v>
      </c>
      <c r="D31" s="42"/>
      <c r="E31" s="42" t="s">
        <v>128</v>
      </c>
      <c r="F31" s="42"/>
      <c r="G31" s="42"/>
      <c r="H31" s="42" t="s">
        <v>157</v>
      </c>
      <c r="I31" s="42" t="s">
        <v>146</v>
      </c>
      <c r="J31" s="42" t="s">
        <v>147</v>
      </c>
      <c r="K31" s="42" t="s">
        <v>148</v>
      </c>
      <c r="L31" s="42" t="s">
        <v>141</v>
      </c>
      <c r="M31" s="42"/>
    </row>
    <row r="32" spans="2:13" ht="14.25">
      <c r="B32" s="40"/>
      <c r="C32" s="42" t="s">
        <v>129</v>
      </c>
      <c r="D32" s="42"/>
      <c r="E32" s="42" t="s">
        <v>130</v>
      </c>
      <c r="F32" s="42"/>
      <c r="G32" s="42"/>
      <c r="H32" s="42"/>
      <c r="I32" s="42"/>
      <c r="J32" s="42"/>
      <c r="K32" s="42"/>
      <c r="L32" s="42"/>
      <c r="M32" s="42"/>
    </row>
    <row r="33" spans="2:13" ht="14.25">
      <c r="B33" s="40"/>
      <c r="C33" s="42" t="s">
        <v>131</v>
      </c>
      <c r="D33" s="42"/>
      <c r="E33" s="42" t="s">
        <v>132</v>
      </c>
      <c r="F33" s="42"/>
      <c r="G33" s="42"/>
      <c r="H33" s="42" t="s">
        <v>157</v>
      </c>
      <c r="I33" s="42" t="s">
        <v>149</v>
      </c>
      <c r="J33" s="42" t="s">
        <v>150</v>
      </c>
      <c r="K33" s="42" t="s">
        <v>199</v>
      </c>
      <c r="L33" s="42" t="s">
        <v>141</v>
      </c>
      <c r="M33" s="42"/>
    </row>
    <row r="34" spans="2:13" ht="14.25">
      <c r="B34" s="40"/>
      <c r="C34" s="43" t="s">
        <v>141</v>
      </c>
      <c r="D34" s="42"/>
      <c r="E34" s="42" t="s">
        <v>133</v>
      </c>
      <c r="F34" s="42"/>
      <c r="G34" s="42"/>
      <c r="H34" s="42"/>
      <c r="I34" s="42"/>
      <c r="J34" s="42"/>
      <c r="K34" s="42"/>
      <c r="L34" s="42"/>
      <c r="M34" s="42"/>
    </row>
    <row r="35" spans="2:13" ht="14.25">
      <c r="B35" s="40"/>
      <c r="C35" s="41" t="s">
        <v>157</v>
      </c>
      <c r="D35" s="42"/>
      <c r="E35" s="42" t="s">
        <v>142</v>
      </c>
      <c r="F35" s="42"/>
      <c r="G35" s="42"/>
      <c r="H35" s="42"/>
      <c r="I35" s="42"/>
      <c r="J35" s="42"/>
      <c r="K35" s="42"/>
      <c r="L35" s="42"/>
      <c r="M35" s="42"/>
    </row>
    <row r="36" spans="2:13" ht="14.25">
      <c r="B36" s="40"/>
      <c r="C36" s="41" t="s">
        <v>134</v>
      </c>
      <c r="D36" s="42"/>
      <c r="E36" s="42"/>
      <c r="F36" s="42"/>
      <c r="G36" s="42"/>
      <c r="H36" s="44" t="s">
        <v>157</v>
      </c>
      <c r="I36" s="42"/>
      <c r="J36" s="42"/>
      <c r="K36" s="42"/>
      <c r="L36" s="42"/>
      <c r="M36" s="42"/>
    </row>
    <row r="37" spans="2:13" ht="14.25">
      <c r="B37" s="40"/>
      <c r="C37" s="41" t="s">
        <v>135</v>
      </c>
      <c r="D37" s="42"/>
      <c r="E37" s="42"/>
      <c r="F37" s="42"/>
      <c r="G37" s="42"/>
      <c r="H37" s="44" t="s">
        <v>151</v>
      </c>
      <c r="I37" s="42"/>
      <c r="J37" s="42"/>
      <c r="K37" s="42"/>
      <c r="L37" s="42"/>
      <c r="M37" s="42"/>
    </row>
    <row r="38" spans="2:13" ht="14.25">
      <c r="B38" s="40"/>
      <c r="C38" s="41" t="s">
        <v>136</v>
      </c>
      <c r="D38" s="42"/>
      <c r="E38" s="42"/>
      <c r="F38" s="42"/>
      <c r="G38" s="42"/>
      <c r="H38" s="44" t="s">
        <v>152</v>
      </c>
      <c r="I38" s="42"/>
      <c r="J38" s="42"/>
      <c r="K38" s="42"/>
      <c r="L38" s="42"/>
      <c r="M38" s="42"/>
    </row>
    <row r="39" spans="2:13" ht="14.25">
      <c r="B39" s="40"/>
      <c r="C39" s="41" t="s">
        <v>137</v>
      </c>
      <c r="D39" s="42"/>
      <c r="E39" s="42"/>
      <c r="F39" s="42"/>
      <c r="G39" s="42"/>
      <c r="H39" s="44" t="s">
        <v>155</v>
      </c>
      <c r="I39" s="42"/>
      <c r="J39" s="42"/>
      <c r="K39" s="42"/>
      <c r="L39" s="42"/>
      <c r="M39" s="42"/>
    </row>
    <row r="40" spans="2:13" ht="14.25">
      <c r="B40" s="40"/>
      <c r="C40" s="41" t="s">
        <v>138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2:13" ht="14.25">
      <c r="B41" s="40"/>
      <c r="C41" s="41" t="s">
        <v>139</v>
      </c>
      <c r="D41" s="42"/>
      <c r="E41" s="42"/>
      <c r="F41" s="42"/>
      <c r="G41" s="42"/>
      <c r="H41" s="45" t="s">
        <v>157</v>
      </c>
      <c r="I41" s="45" t="s">
        <v>153</v>
      </c>
      <c r="J41" s="45" t="s">
        <v>154</v>
      </c>
      <c r="K41" s="45" t="s">
        <v>141</v>
      </c>
      <c r="L41" s="42"/>
      <c r="M41" s="42"/>
    </row>
    <row r="42" spans="2:13" ht="14.25">
      <c r="B42" s="40"/>
      <c r="C42" s="41" t="s">
        <v>140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2:13" ht="14.25">
      <c r="B43" s="40"/>
      <c r="C43" s="42" t="s">
        <v>141</v>
      </c>
      <c r="D43" s="42"/>
      <c r="E43" s="42"/>
      <c r="F43" s="42"/>
      <c r="G43" s="42"/>
      <c r="H43" t="s">
        <v>204</v>
      </c>
      <c r="I43" s="42" t="s">
        <v>201</v>
      </c>
      <c r="J43" s="42" t="s">
        <v>202</v>
      </c>
      <c r="K43" s="42" t="s">
        <v>203</v>
      </c>
      <c r="L43" s="42"/>
      <c r="M43" s="42"/>
    </row>
    <row r="44" spans="2:13" ht="14.25">
      <c r="B44" s="40"/>
      <c r="C44" s="42"/>
      <c r="D44" s="42"/>
      <c r="E44" s="42"/>
      <c r="F44" s="42"/>
      <c r="G44" s="42"/>
      <c r="H44" s="44"/>
      <c r="I44" s="42"/>
      <c r="J44" s="42"/>
      <c r="K44" s="42"/>
      <c r="L44" s="42"/>
      <c r="M44" s="42"/>
    </row>
    <row r="45" spans="2:13" ht="14.25">
      <c r="B45" s="40"/>
      <c r="C45" s="41"/>
      <c r="D45" s="42"/>
      <c r="E45" s="42"/>
      <c r="F45" s="42"/>
      <c r="G45" s="42"/>
      <c r="H45" s="44"/>
      <c r="I45" s="42"/>
      <c r="J45" s="42"/>
      <c r="K45" s="42"/>
      <c r="L45" s="42"/>
      <c r="M45" s="42"/>
    </row>
    <row r="46" spans="2:13" ht="14.25">
      <c r="B46" s="40"/>
      <c r="C46" s="41"/>
      <c r="D46" s="42"/>
      <c r="E46" s="42"/>
      <c r="F46" s="42"/>
      <c r="G46" s="42"/>
      <c r="H46" s="44"/>
      <c r="I46" s="42"/>
      <c r="J46" s="42"/>
      <c r="K46" s="42"/>
      <c r="L46" s="42"/>
      <c r="M46" s="42"/>
    </row>
    <row r="47" spans="2:13" ht="14.25">
      <c r="B47" s="40"/>
      <c r="C47" s="41"/>
      <c r="D47" s="42"/>
      <c r="E47" s="42"/>
      <c r="F47" s="42"/>
      <c r="G47" s="42"/>
      <c r="H47" s="44"/>
      <c r="I47" s="42"/>
      <c r="J47" s="42"/>
      <c r="K47" s="42"/>
      <c r="L47" s="42"/>
      <c r="M47" s="42"/>
    </row>
    <row r="48" spans="2:13" ht="14.25">
      <c r="B48" s="40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2:13" ht="14.25">
      <c r="B49" s="40"/>
      <c r="C49" s="42"/>
      <c r="D49" s="42"/>
      <c r="E49" s="42"/>
      <c r="F49" s="42"/>
      <c r="G49" s="42"/>
      <c r="H49" s="45"/>
      <c r="I49" s="45"/>
      <c r="J49" s="45"/>
      <c r="K49" s="45"/>
      <c r="L49" s="42"/>
      <c r="M49" s="42"/>
    </row>
    <row r="50" spans="2:7" ht="14.25">
      <c r="B50" s="40"/>
      <c r="C50" s="41"/>
      <c r="D50" s="42"/>
      <c r="E50" s="42"/>
      <c r="F50" s="42"/>
      <c r="G50" s="42"/>
    </row>
    <row r="51" spans="2:7" ht="14.25">
      <c r="B51" s="40"/>
      <c r="C51" s="41"/>
      <c r="D51" s="42"/>
      <c r="E51" s="42"/>
      <c r="F51" s="42"/>
      <c r="G51" s="42"/>
    </row>
    <row r="52" spans="2:7" ht="14.25">
      <c r="B52" s="40"/>
      <c r="C52" s="41"/>
      <c r="D52" s="42"/>
      <c r="E52" s="42"/>
      <c r="F52" s="42"/>
      <c r="G52" s="42"/>
    </row>
    <row r="53" spans="2:7" ht="14.25">
      <c r="B53" s="40"/>
      <c r="C53" s="42"/>
      <c r="D53" s="42"/>
      <c r="E53" s="42"/>
      <c r="F53" s="42"/>
      <c r="G53" s="42"/>
    </row>
    <row r="54" spans="2:7" ht="14.25">
      <c r="B54" s="40"/>
      <c r="C54" s="42"/>
      <c r="D54" s="42"/>
      <c r="E54" s="42"/>
      <c r="F54" s="42"/>
      <c r="G54" s="4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2012-09-03T03:06:17Z</cp:lastPrinted>
  <dcterms:created xsi:type="dcterms:W3CDTF">2012-08-13T04:28:18Z</dcterms:created>
  <dcterms:modified xsi:type="dcterms:W3CDTF">2013-10-08T05:45:52Z</dcterms:modified>
  <cp:category/>
  <cp:version/>
  <cp:contentType/>
  <cp:contentStatus/>
</cp:coreProperties>
</file>